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fin.izvješća 2025\"/>
    </mc:Choice>
  </mc:AlternateContent>
  <bookViews>
    <workbookView xWindow="0" yWindow="0" windowWidth="28800" windowHeight="142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E330" i="9" s="1"/>
  <c r="B330" i="9" s="1"/>
  <c r="G330" i="9"/>
  <c r="F330" i="9"/>
  <c r="H329" i="9"/>
  <c r="E329" i="9" s="1"/>
  <c r="B329" i="9" s="1"/>
  <c r="G329" i="9"/>
  <c r="F329" i="9"/>
  <c r="H328" i="9"/>
  <c r="E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E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H296" i="9"/>
  <c r="F296" i="9"/>
  <c r="F295" i="9"/>
  <c r="I294" i="9"/>
  <c r="E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E243" i="9"/>
  <c r="M242" i="9"/>
  <c r="L242" i="9"/>
  <c r="F242" i="9"/>
  <c r="E242" i="9"/>
  <c r="B242" i="9"/>
  <c r="M241" i="9"/>
  <c r="L241" i="9"/>
  <c r="F241" i="9" s="1"/>
  <c r="E241" i="9"/>
  <c r="B241" i="9" s="1"/>
  <c r="M240" i="9"/>
  <c r="L240" i="9"/>
  <c r="F240" i="9"/>
  <c r="E240" i="9"/>
  <c r="B240" i="9"/>
  <c r="M239" i="9"/>
  <c r="L239" i="9"/>
  <c r="E239" i="9"/>
  <c r="M238" i="9"/>
  <c r="L238" i="9"/>
  <c r="F238" i="9"/>
  <c r="E238" i="9"/>
  <c r="B238" i="9"/>
  <c r="M237" i="9"/>
  <c r="L237" i="9"/>
  <c r="E237" i="9"/>
  <c r="M236" i="9"/>
  <c r="L236" i="9"/>
  <c r="F236" i="9" s="1"/>
  <c r="B236" i="9" s="1"/>
  <c r="E236" i="9"/>
  <c r="M235" i="9"/>
  <c r="L235" i="9"/>
  <c r="F235" i="9" s="1"/>
  <c r="E235" i="9"/>
  <c r="B235" i="9" s="1"/>
  <c r="M234" i="9"/>
  <c r="L234" i="9"/>
  <c r="F234" i="9"/>
  <c r="E234" i="9"/>
  <c r="B234" i="9"/>
  <c r="M233" i="9"/>
  <c r="L233" i="9"/>
  <c r="E233" i="9"/>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G165" i="9"/>
  <c r="F165" i="9"/>
  <c r="E165" i="9"/>
  <c r="B165" i="9" s="1"/>
  <c r="H164" i="9"/>
  <c r="E164" i="9" s="1"/>
  <c r="G164" i="9"/>
  <c r="F164" i="9"/>
  <c r="B164" i="9"/>
  <c r="H163" i="9"/>
  <c r="G163" i="9"/>
  <c r="F163" i="9"/>
  <c r="E163" i="9"/>
  <c r="B163" i="9" s="1"/>
  <c r="H162" i="9"/>
  <c r="E162" i="9" s="1"/>
  <c r="G162" i="9"/>
  <c r="F162" i="9"/>
  <c r="B162" i="9"/>
  <c r="H161" i="9"/>
  <c r="G161" i="9"/>
  <c r="F161" i="9"/>
  <c r="E161" i="9"/>
  <c r="B161" i="9" s="1"/>
  <c r="H160" i="9"/>
  <c r="E160" i="9" s="1"/>
  <c r="G160" i="9"/>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H143" i="9"/>
  <c r="G143" i="9"/>
  <c r="F143" i="9"/>
  <c r="E143" i="9"/>
  <c r="B143" i="9" s="1"/>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G111" i="9"/>
  <c r="F111" i="9"/>
  <c r="E111" i="9"/>
  <c r="B111" i="9" s="1"/>
  <c r="H110" i="9"/>
  <c r="E110" i="9" s="1"/>
  <c r="G110" i="9"/>
  <c r="F110" i="9"/>
  <c r="H109" i="9"/>
  <c r="G109" i="9"/>
  <c r="F109" i="9"/>
  <c r="E109" i="9"/>
  <c r="B109" i="9" s="1"/>
  <c r="H108" i="9"/>
  <c r="E108" i="9" s="1"/>
  <c r="G108" i="9"/>
  <c r="F108" i="9"/>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E82" i="9" s="1"/>
  <c r="B82" i="9" s="1"/>
  <c r="G82" i="9"/>
  <c r="F82" i="9"/>
  <c r="H81" i="9"/>
  <c r="E81" i="9" s="1"/>
  <c r="B81" i="9" s="1"/>
  <c r="G81" i="9"/>
  <c r="F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B67" i="9" s="1"/>
  <c r="G67" i="9"/>
  <c r="F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G47" i="9"/>
  <c r="F47" i="9"/>
  <c r="B47" i="9"/>
  <c r="H46" i="9"/>
  <c r="E46" i="9" s="1"/>
  <c r="B46" i="9" s="1"/>
  <c r="G46" i="9"/>
  <c r="F46" i="9"/>
  <c r="H45" i="9"/>
  <c r="E45" i="9" s="1"/>
  <c r="G45" i="9"/>
  <c r="F45" i="9"/>
  <c r="B45" i="9"/>
  <c r="H44" i="9"/>
  <c r="G44" i="9"/>
  <c r="F44" i="9"/>
  <c r="E44" i="9"/>
  <c r="B44" i="9" s="1"/>
  <c r="H43" i="9"/>
  <c r="E43" i="9" s="1"/>
  <c r="G43" i="9"/>
  <c r="F43" i="9"/>
  <c r="B43" i="9"/>
  <c r="H42" i="9"/>
  <c r="E42" i="9" s="1"/>
  <c r="B42" i="9" s="1"/>
  <c r="G42" i="9"/>
  <c r="F42" i="9"/>
  <c r="H41" i="9"/>
  <c r="E41" i="9" s="1"/>
  <c r="G41" i="9"/>
  <c r="F41" i="9"/>
  <c r="B41" i="9"/>
  <c r="H40" i="9"/>
  <c r="G40" i="9"/>
  <c r="F40" i="9"/>
  <c r="E40" i="9"/>
  <c r="B40" i="9" s="1"/>
  <c r="H39" i="9"/>
  <c r="E39" i="9" s="1"/>
  <c r="G39" i="9"/>
  <c r="F39" i="9"/>
  <c r="B39" i="9"/>
  <c r="H38" i="9"/>
  <c r="G38" i="9"/>
  <c r="F38" i="9"/>
  <c r="E38" i="9"/>
  <c r="B38" i="9" s="1"/>
  <c r="H37" i="9"/>
  <c r="G37" i="9"/>
  <c r="F37" i="9"/>
  <c r="H36" i="9"/>
  <c r="G36" i="9"/>
  <c r="F36" i="9"/>
  <c r="H35" i="9"/>
  <c r="E35" i="9" s="1"/>
  <c r="B35" i="9" s="1"/>
  <c r="G35" i="9"/>
  <c r="F35" i="9"/>
  <c r="H34" i="9"/>
  <c r="E34" i="9" s="1"/>
  <c r="B34" i="9" s="1"/>
  <c r="G34" i="9"/>
  <c r="F34" i="9"/>
  <c r="H33" i="9"/>
  <c r="E33" i="9" s="1"/>
  <c r="G33" i="9"/>
  <c r="F33" i="9"/>
  <c r="B33" i="9"/>
  <c r="H32" i="9"/>
  <c r="G32" i="9"/>
  <c r="F32" i="9"/>
  <c r="E32" i="9"/>
  <c r="B32" i="9" s="1"/>
  <c r="H31" i="9"/>
  <c r="G31" i="9"/>
  <c r="F31" i="9"/>
  <c r="H30" i="9"/>
  <c r="G30" i="9"/>
  <c r="F30" i="9"/>
  <c r="E30" i="9"/>
  <c r="B30" i="9" s="1"/>
  <c r="H29" i="9"/>
  <c r="E29" i="9" s="1"/>
  <c r="G29" i="9"/>
  <c r="F29" i="9"/>
  <c r="B29" i="9"/>
  <c r="H28" i="9"/>
  <c r="G28" i="9"/>
  <c r="F28" i="9"/>
  <c r="E28" i="9"/>
  <c r="B28" i="9" s="1"/>
  <c r="H27" i="9"/>
  <c r="E27" i="9" s="1"/>
  <c r="G27" i="9"/>
  <c r="F27" i="9"/>
  <c r="B27" i="9"/>
  <c r="H26" i="9"/>
  <c r="E26" i="9" s="1"/>
  <c r="B26" i="9" s="1"/>
  <c r="G26" i="9"/>
  <c r="F26" i="9"/>
  <c r="H25" i="9"/>
  <c r="E25" i="9" s="1"/>
  <c r="G25" i="9"/>
  <c r="F25" i="9"/>
  <c r="B25" i="9"/>
  <c r="F24" i="9"/>
  <c r="F4" i="9"/>
  <c r="O3" i="9"/>
  <c r="G296" i="9" s="1"/>
  <c r="E296" i="9" s="1"/>
  <c r="I3" i="9"/>
  <c r="H3" i="9"/>
  <c r="G3" i="9"/>
  <c r="D104" i="8"/>
  <c r="D97" i="8"/>
  <c r="D92" i="8"/>
  <c r="D87" i="8"/>
  <c r="D82" i="8"/>
  <c r="D77" i="8"/>
  <c r="D72" i="8"/>
  <c r="D67" i="8"/>
  <c r="D62" i="8"/>
  <c r="D57" i="8"/>
  <c r="C1634" i="1" s="1"/>
  <c r="D52" i="8"/>
  <c r="D51" i="8"/>
  <c r="C1628" i="1" s="1"/>
  <c r="D46" i="8"/>
  <c r="D45" i="8"/>
  <c r="I40" i="3" s="1"/>
  <c r="D37" i="8"/>
  <c r="D27" i="8"/>
  <c r="D25" i="8" s="1"/>
  <c r="C1602" i="1" s="1"/>
  <c r="D18" i="8"/>
  <c r="D8" i="8"/>
  <c r="D6" i="8" s="1"/>
  <c r="E44" i="7"/>
  <c r="D44" i="7"/>
  <c r="E39" i="7"/>
  <c r="D39" i="7"/>
  <c r="E38" i="7"/>
  <c r="D38" i="7"/>
  <c r="E30" i="7"/>
  <c r="D30" i="7"/>
  <c r="E23" i="7"/>
  <c r="D1556" i="1" s="1"/>
  <c r="H1556" i="1" s="1"/>
  <c r="D23" i="7"/>
  <c r="E22" i="7"/>
  <c r="I34" i="3" s="1"/>
  <c r="D22" i="7"/>
  <c r="E14" i="7"/>
  <c r="D14" i="7"/>
  <c r="E7" i="7"/>
  <c r="D1540" i="1" s="1"/>
  <c r="D7" i="7"/>
  <c r="E6" i="7"/>
  <c r="D1539" i="1" s="1"/>
  <c r="D6" i="7"/>
  <c r="E5" i="7"/>
  <c r="D1538" i="1" s="1"/>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H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D1182" i="1" s="1"/>
  <c r="D177" i="5"/>
  <c r="C1181"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E119" i="5" s="1"/>
  <c r="D1124" i="1"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1" i="5"/>
  <c r="F80" i="5"/>
  <c r="F79" i="5"/>
  <c r="F78" i="5"/>
  <c r="F77" i="5"/>
  <c r="E76" i="5"/>
  <c r="D76" i="5"/>
  <c r="F76" i="5" s="1"/>
  <c r="F75" i="5"/>
  <c r="F74" i="5"/>
  <c r="F73" i="5"/>
  <c r="F72" i="5"/>
  <c r="E71" i="5"/>
  <c r="E70" i="5" s="1"/>
  <c r="D1075" i="1" s="1"/>
  <c r="D71" i="5"/>
  <c r="F70" i="5"/>
  <c r="D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D597" i="4" s="1"/>
  <c r="F597"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E584" i="4"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9" i="4"/>
  <c r="D479" i="4"/>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30" i="4"/>
  <c r="E428" i="4"/>
  <c r="D428" i="4"/>
  <c r="F428" i="4" s="1"/>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D373" i="4" s="1"/>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58" i="1" s="1"/>
  <c r="H258" i="1" s="1"/>
  <c r="D269" i="4"/>
  <c r="F269" i="4" s="1"/>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2" i="1" s="1"/>
  <c r="H212"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H161" i="1"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E129" i="4"/>
  <c r="D129" i="4"/>
  <c r="F128" i="4"/>
  <c r="F127" i="4"/>
  <c r="E126" i="4"/>
  <c r="E125" i="4" s="1"/>
  <c r="D126" i="4"/>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D78" i="1" s="1"/>
  <c r="H78" i="1"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H1683" i="1" s="1"/>
  <c r="H1682" i="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H1633" i="1"/>
  <c r="C1633" i="1"/>
  <c r="G1633" i="1" s="1"/>
  <c r="G1632" i="1"/>
  <c r="C1632" i="1"/>
  <c r="H1632" i="1" s="1"/>
  <c r="H1631" i="1"/>
  <c r="C1631" i="1"/>
  <c r="G1631" i="1" s="1"/>
  <c r="G1630" i="1"/>
  <c r="C1630" i="1"/>
  <c r="H1630" i="1" s="1"/>
  <c r="H1629" i="1"/>
  <c r="C1629" i="1"/>
  <c r="G1629" i="1" s="1"/>
  <c r="H1627" i="1"/>
  <c r="C1627" i="1"/>
  <c r="G1627" i="1" s="1"/>
  <c r="G1626" i="1"/>
  <c r="C1626" i="1"/>
  <c r="H1626" i="1" s="1"/>
  <c r="H1625" i="1"/>
  <c r="C1625" i="1"/>
  <c r="G1625" i="1" s="1"/>
  <c r="G1624" i="1"/>
  <c r="C1624" i="1"/>
  <c r="H1624" i="1" s="1"/>
  <c r="H1623" i="1"/>
  <c r="C1623" i="1"/>
  <c r="G1623" i="1" s="1"/>
  <c r="G1620" i="1"/>
  <c r="C1620" i="1"/>
  <c r="H1620"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C1605" i="1"/>
  <c r="G1605" i="1" s="1"/>
  <c r="H1603" i="1"/>
  <c r="C1603" i="1"/>
  <c r="G1603" i="1" s="1"/>
  <c r="C1601" i="1"/>
  <c r="G1601" i="1" s="1"/>
  <c r="G1600" i="1"/>
  <c r="C1600" i="1"/>
  <c r="H1600" i="1" s="1"/>
  <c r="C1599" i="1"/>
  <c r="G1599" i="1" s="1"/>
  <c r="G1598" i="1"/>
  <c r="C1598" i="1"/>
  <c r="H1598" i="1" s="1"/>
  <c r="C1597" i="1"/>
  <c r="G1597" i="1" s="1"/>
  <c r="G1596" i="1"/>
  <c r="C1596" i="1"/>
  <c r="H1596" i="1" s="1"/>
  <c r="C1595" i="1"/>
  <c r="G1595" i="1" s="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C1585" i="1"/>
  <c r="G1585" i="1" s="1"/>
  <c r="G1584" i="1"/>
  <c r="C1584" i="1"/>
  <c r="H1584" i="1" s="1"/>
  <c r="C1583" i="1"/>
  <c r="G1583" i="1" s="1"/>
  <c r="G1582" i="1"/>
  <c r="C1582" i="1"/>
  <c r="H1581" i="1"/>
  <c r="D1581" i="1"/>
  <c r="J1581" i="1" s="1"/>
  <c r="C1581" i="1"/>
  <c r="G1581" i="1" s="1"/>
  <c r="I1581" i="1" s="1"/>
  <c r="H1580" i="1"/>
  <c r="D1580" i="1"/>
  <c r="J1580" i="1" s="1"/>
  <c r="C1580" i="1"/>
  <c r="G1580" i="1" s="1"/>
  <c r="I1580" i="1" s="1"/>
  <c r="H1579" i="1"/>
  <c r="D1579" i="1"/>
  <c r="J1579" i="1" s="1"/>
  <c r="C1579" i="1"/>
  <c r="G1579" i="1" s="1"/>
  <c r="I1579" i="1" s="1"/>
  <c r="H1578" i="1"/>
  <c r="D1578" i="1"/>
  <c r="J1578" i="1" s="1"/>
  <c r="C1578" i="1"/>
  <c r="G1578" i="1" s="1"/>
  <c r="I1578" i="1" s="1"/>
  <c r="D1577" i="1"/>
  <c r="H1577" i="1" s="1"/>
  <c r="C1577" i="1"/>
  <c r="D1576" i="1"/>
  <c r="H1576" i="1" s="1"/>
  <c r="C1576" i="1"/>
  <c r="D1575" i="1"/>
  <c r="H1575" i="1" s="1"/>
  <c r="C1575" i="1"/>
  <c r="D1574" i="1"/>
  <c r="H1574" i="1" s="1"/>
  <c r="C1574" i="1"/>
  <c r="D1573" i="1"/>
  <c r="H1573" i="1" s="1"/>
  <c r="C1573" i="1"/>
  <c r="D1572" i="1"/>
  <c r="H1572" i="1" s="1"/>
  <c r="C1572" i="1"/>
  <c r="D1571" i="1"/>
  <c r="H1571" i="1" s="1"/>
  <c r="C1571" i="1"/>
  <c r="D1570" i="1"/>
  <c r="H1570" i="1" s="1"/>
  <c r="C1570" i="1"/>
  <c r="D1569" i="1"/>
  <c r="H1569" i="1" s="1"/>
  <c r="C1569" i="1"/>
  <c r="D1568" i="1"/>
  <c r="H1568" i="1" s="1"/>
  <c r="C1568" i="1"/>
  <c r="D1567" i="1"/>
  <c r="H1567" i="1" s="1"/>
  <c r="C1567" i="1"/>
  <c r="D1566" i="1"/>
  <c r="H1566" i="1" s="1"/>
  <c r="C1566" i="1"/>
  <c r="D1565" i="1"/>
  <c r="H1565" i="1" s="1"/>
  <c r="C1565" i="1"/>
  <c r="D1564" i="1"/>
  <c r="H1564" i="1" s="1"/>
  <c r="C1564" i="1"/>
  <c r="H1563" i="1"/>
  <c r="D1563" i="1"/>
  <c r="C1563" i="1"/>
  <c r="G1563" i="1" s="1"/>
  <c r="H1562" i="1"/>
  <c r="D1562" i="1"/>
  <c r="J1562" i="1" s="1"/>
  <c r="C1562" i="1"/>
  <c r="G1562" i="1" s="1"/>
  <c r="I1562" i="1" s="1"/>
  <c r="H1561" i="1"/>
  <c r="D1561" i="1"/>
  <c r="J1561" i="1" s="1"/>
  <c r="C1561" i="1"/>
  <c r="G1561" i="1" s="1"/>
  <c r="I1561" i="1" s="1"/>
  <c r="H1560" i="1"/>
  <c r="D1560" i="1"/>
  <c r="J1560" i="1" s="1"/>
  <c r="C1560" i="1"/>
  <c r="G1560" i="1" s="1"/>
  <c r="I1560" i="1" s="1"/>
  <c r="H1559" i="1"/>
  <c r="D1559" i="1"/>
  <c r="J1559" i="1" s="1"/>
  <c r="C1559" i="1"/>
  <c r="G1559" i="1" s="1"/>
  <c r="I1559" i="1" s="1"/>
  <c r="D1558" i="1"/>
  <c r="J1558" i="1" s="1"/>
  <c r="C1558" i="1"/>
  <c r="H1557" i="1"/>
  <c r="D1557" i="1"/>
  <c r="J1557" i="1" s="1"/>
  <c r="C1557" i="1"/>
  <c r="G1557" i="1" s="1"/>
  <c r="I1557" i="1" s="1"/>
  <c r="C1556" i="1"/>
  <c r="C1555" i="1"/>
  <c r="H1554" i="1"/>
  <c r="D1554" i="1"/>
  <c r="J1554" i="1" s="1"/>
  <c r="C1554" i="1"/>
  <c r="G1554" i="1" s="1"/>
  <c r="I1554" i="1" s="1"/>
  <c r="H1553" i="1"/>
  <c r="D1553" i="1"/>
  <c r="J1553" i="1" s="1"/>
  <c r="C1553" i="1"/>
  <c r="G1553" i="1" s="1"/>
  <c r="I1553" i="1" s="1"/>
  <c r="H1552" i="1"/>
  <c r="D1552" i="1"/>
  <c r="J1552" i="1" s="1"/>
  <c r="C1552" i="1"/>
  <c r="G1552" i="1" s="1"/>
  <c r="I1552" i="1" s="1"/>
  <c r="H1551" i="1"/>
  <c r="D1551" i="1"/>
  <c r="J1551" i="1" s="1"/>
  <c r="C1551" i="1"/>
  <c r="G1551" i="1" s="1"/>
  <c r="I1551" i="1" s="1"/>
  <c r="H1550" i="1"/>
  <c r="D1550" i="1"/>
  <c r="J1550" i="1" s="1"/>
  <c r="C1550" i="1"/>
  <c r="G1550" i="1" s="1"/>
  <c r="I1550" i="1" s="1"/>
  <c r="H1549" i="1"/>
  <c r="D1549" i="1"/>
  <c r="J1549" i="1" s="1"/>
  <c r="C1549" i="1"/>
  <c r="G1549" i="1" s="1"/>
  <c r="I1549" i="1" s="1"/>
  <c r="H1548" i="1"/>
  <c r="D1548" i="1"/>
  <c r="J1548" i="1" s="1"/>
  <c r="C1548" i="1"/>
  <c r="G1548" i="1" s="1"/>
  <c r="I1548" i="1" s="1"/>
  <c r="D1547" i="1"/>
  <c r="C1547" i="1"/>
  <c r="H1547" i="1" s="1"/>
  <c r="D1546" i="1"/>
  <c r="C1546" i="1"/>
  <c r="D1545" i="1"/>
  <c r="C1545" i="1"/>
  <c r="D1544" i="1"/>
  <c r="C1544" i="1"/>
  <c r="D1543" i="1"/>
  <c r="C1543" i="1"/>
  <c r="D1542" i="1"/>
  <c r="C1542" i="1"/>
  <c r="D1541" i="1"/>
  <c r="C1541" i="1"/>
  <c r="C1540"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D1511" i="1"/>
  <c r="C1511" i="1"/>
  <c r="D1510"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D1383" i="1"/>
  <c r="C1383" i="1"/>
  <c r="D1382" i="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H1307" i="1" s="1"/>
  <c r="D1306" i="1"/>
  <c r="C1306" i="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C1264" i="1"/>
  <c r="D1263" i="1"/>
  <c r="C1263" i="1"/>
  <c r="H1263" i="1" s="1"/>
  <c r="D1262" i="1"/>
  <c r="C1262" i="1"/>
  <c r="H1262" i="1" s="1"/>
  <c r="D1261" i="1"/>
  <c r="C1261" i="1"/>
  <c r="D1260" i="1"/>
  <c r="C1260" i="1"/>
  <c r="D1258" i="1"/>
  <c r="C1258" i="1"/>
  <c r="D1257" i="1"/>
  <c r="C1257" i="1"/>
  <c r="H1257" i="1" s="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D1166" i="1"/>
  <c r="C1166" i="1"/>
  <c r="D1165" i="1"/>
  <c r="C1165" i="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H1157" i="1" s="1"/>
  <c r="D1156" i="1"/>
  <c r="C1156" i="1"/>
  <c r="H1156" i="1" s="1"/>
  <c r="D1155" i="1"/>
  <c r="C1155" i="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C1093" i="1"/>
  <c r="D1092" i="1"/>
  <c r="H1092" i="1" s="1"/>
  <c r="C1092" i="1"/>
  <c r="D1091" i="1"/>
  <c r="H1091" i="1" s="1"/>
  <c r="C1091" i="1"/>
  <c r="G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C1076" i="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D1034" i="1"/>
  <c r="C1034" i="1"/>
  <c r="D1033" i="1"/>
  <c r="H1033" i="1" s="1"/>
  <c r="C1033" i="1"/>
  <c r="D1032" i="1"/>
  <c r="H1032" i="1" s="1"/>
  <c r="C1032" i="1"/>
  <c r="G1032" i="1" s="1"/>
  <c r="D1031" i="1"/>
  <c r="H1031" i="1" s="1"/>
  <c r="C1031" i="1"/>
  <c r="D1030" i="1"/>
  <c r="H1030" i="1" s="1"/>
  <c r="C1030" i="1"/>
  <c r="D1029" i="1"/>
  <c r="H1029" i="1" s="1"/>
  <c r="C1029" i="1"/>
  <c r="D1028" i="1"/>
  <c r="H1028" i="1" s="1"/>
  <c r="C1028" i="1"/>
  <c r="D1027" i="1"/>
  <c r="H1027" i="1" s="1"/>
  <c r="C1027" i="1"/>
  <c r="G1027" i="1" s="1"/>
  <c r="D1026" i="1"/>
  <c r="H1026" i="1" s="1"/>
  <c r="C1026" i="1"/>
  <c r="D1025" i="1"/>
  <c r="C1025" i="1"/>
  <c r="D1024" i="1"/>
  <c r="C1024" i="1"/>
  <c r="D1023" i="1"/>
  <c r="C1023" i="1"/>
  <c r="D1022" i="1"/>
  <c r="C1022" i="1"/>
  <c r="D1021" i="1"/>
  <c r="C1021" i="1"/>
  <c r="H1021" i="1" s="1"/>
  <c r="D1020" i="1"/>
  <c r="C1020" i="1"/>
  <c r="D1019" i="1"/>
  <c r="C1019" i="1"/>
  <c r="D1018" i="1"/>
  <c r="C1018" i="1"/>
  <c r="C1017" i="1"/>
  <c r="D1016" i="1"/>
  <c r="C1016" i="1"/>
  <c r="D1015" i="1"/>
  <c r="C1015" i="1"/>
  <c r="D1014" i="1"/>
  <c r="C1014" i="1"/>
  <c r="D1013" i="1"/>
  <c r="C1013"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H749" i="1" s="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H671" i="1" s="1"/>
  <c r="C671" i="1"/>
  <c r="G671" i="1" s="1"/>
  <c r="D670" i="1"/>
  <c r="C670" i="1"/>
  <c r="G670" i="1" s="1"/>
  <c r="D669" i="1"/>
  <c r="C669" i="1"/>
  <c r="G669" i="1" s="1"/>
  <c r="D668" i="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C654" i="1"/>
  <c r="G654" i="1" s="1"/>
  <c r="D653" i="1"/>
  <c r="C653" i="1"/>
  <c r="D652" i="1"/>
  <c r="C652" i="1"/>
  <c r="G652" i="1" s="1"/>
  <c r="D651" i="1"/>
  <c r="C651" i="1"/>
  <c r="G651" i="1" s="1"/>
  <c r="D650" i="1"/>
  <c r="C650" i="1"/>
  <c r="G650" i="1" s="1"/>
  <c r="D649" i="1"/>
  <c r="C649" i="1"/>
  <c r="D648" i="1"/>
  <c r="C648" i="1"/>
  <c r="D647" i="1"/>
  <c r="C647" i="1"/>
  <c r="D646" i="1"/>
  <c r="C646" i="1"/>
  <c r="D645" i="1"/>
  <c r="C645" i="1"/>
  <c r="D636" i="1"/>
  <c r="C636" i="1"/>
  <c r="G636" i="1" s="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C623" i="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H470" i="1" s="1"/>
  <c r="C470" i="1"/>
  <c r="G470" i="1" s="1"/>
  <c r="D469" i="1"/>
  <c r="H469" i="1" s="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H448" i="1" s="1"/>
  <c r="C448" i="1"/>
  <c r="G448" i="1" s="1"/>
  <c r="D447" i="1"/>
  <c r="H447" i="1" s="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D424" i="1"/>
  <c r="D423" i="1"/>
  <c r="C423" i="1"/>
  <c r="D422" i="1"/>
  <c r="C422" i="1"/>
  <c r="D421" i="1"/>
  <c r="C421" i="1"/>
  <c r="D416" i="1"/>
  <c r="C416" i="1"/>
  <c r="G416" i="1" s="1"/>
  <c r="D415" i="1"/>
  <c r="C415" i="1"/>
  <c r="D414" i="1"/>
  <c r="C414" i="1"/>
  <c r="D411" i="1"/>
  <c r="C411" i="1"/>
  <c r="G411" i="1" s="1"/>
  <c r="D410" i="1"/>
  <c r="C410" i="1"/>
  <c r="G410" i="1" s="1"/>
  <c r="D409" i="1"/>
  <c r="C409" i="1"/>
  <c r="G409" i="1" s="1"/>
  <c r="D408" i="1"/>
  <c r="C408" i="1"/>
  <c r="D407" i="1"/>
  <c r="C407" i="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D388" i="1"/>
  <c r="C388" i="1"/>
  <c r="D387" i="1"/>
  <c r="C387" i="1"/>
  <c r="G387" i="1" s="1"/>
  <c r="D386" i="1"/>
  <c r="C386" i="1"/>
  <c r="G386" i="1" s="1"/>
  <c r="D385" i="1"/>
  <c r="C385" i="1"/>
  <c r="G385" i="1" s="1"/>
  <c r="D384" i="1"/>
  <c r="C384" i="1"/>
  <c r="G384" i="1" s="1"/>
  <c r="D383" i="1"/>
  <c r="C383" i="1"/>
  <c r="G383" i="1" s="1"/>
  <c r="D382" i="1"/>
  <c r="C382" i="1"/>
  <c r="G382" i="1" s="1"/>
  <c r="D381" i="1"/>
  <c r="C381" i="1"/>
  <c r="D380" i="1"/>
  <c r="C380" i="1"/>
  <c r="D379" i="1"/>
  <c r="C379" i="1"/>
  <c r="G379" i="1" s="1"/>
  <c r="D378" i="1"/>
  <c r="C378" i="1"/>
  <c r="G378" i="1" s="1"/>
  <c r="D377" i="1"/>
  <c r="C377" i="1"/>
  <c r="D376" i="1"/>
  <c r="C376" i="1"/>
  <c r="G376" i="1" s="1"/>
  <c r="D375" i="1"/>
  <c r="C375" i="1"/>
  <c r="D374" i="1"/>
  <c r="C374" i="1"/>
  <c r="D373" i="1"/>
  <c r="C373" i="1"/>
  <c r="G373" i="1" s="1"/>
  <c r="D372" i="1"/>
  <c r="C372" i="1"/>
  <c r="G372" i="1" s="1"/>
  <c r="D371" i="1"/>
  <c r="C371" i="1"/>
  <c r="G371" i="1" s="1"/>
  <c r="D370" i="1"/>
  <c r="C370" i="1"/>
  <c r="G370" i="1" s="1"/>
  <c r="D369" i="1"/>
  <c r="C369" i="1"/>
  <c r="G369" i="1" s="1"/>
  <c r="D368" i="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2" i="1"/>
  <c r="H302" i="1" s="1"/>
  <c r="C302" i="1"/>
  <c r="G302" i="1" s="1"/>
  <c r="D301" i="1"/>
  <c r="H301" i="1" s="1"/>
  <c r="C301" i="1"/>
  <c r="D300" i="1"/>
  <c r="H300" i="1" s="1"/>
  <c r="C300" i="1"/>
  <c r="D299" i="1"/>
  <c r="H299" i="1" s="1"/>
  <c r="C299" i="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D268" i="1"/>
  <c r="H268" i="1" s="1"/>
  <c r="C268" i="1"/>
  <c r="G268" i="1" s="1"/>
  <c r="D267" i="1"/>
  <c r="H267" i="1" s="1"/>
  <c r="C267" i="1"/>
  <c r="G267" i="1" s="1"/>
  <c r="D266" i="1"/>
  <c r="H266" i="1" s="1"/>
  <c r="C266" i="1"/>
  <c r="G266" i="1" s="1"/>
  <c r="C265" i="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C258" i="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D215" i="1"/>
  <c r="H215" i="1" s="1"/>
  <c r="C215" i="1"/>
  <c r="G215" i="1" s="1"/>
  <c r="D214" i="1"/>
  <c r="H214" i="1" s="1"/>
  <c r="C214" i="1"/>
  <c r="G214" i="1" s="1"/>
  <c r="D213" i="1"/>
  <c r="H213" i="1" s="1"/>
  <c r="C213" i="1"/>
  <c r="G213"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C198" i="1"/>
  <c r="D197" i="1"/>
  <c r="H197" i="1" s="1"/>
  <c r="C197" i="1"/>
  <c r="G197" i="1" s="1"/>
  <c r="D196" i="1"/>
  <c r="H196" i="1" s="1"/>
  <c r="C196" i="1"/>
  <c r="G196" i="1" s="1"/>
  <c r="D195" i="1"/>
  <c r="H195" i="1" s="1"/>
  <c r="C195" i="1"/>
  <c r="D194" i="1"/>
  <c r="H194" i="1" s="1"/>
  <c r="C194" i="1"/>
  <c r="G194" i="1" s="1"/>
  <c r="D193" i="1"/>
  <c r="H193" i="1" s="1"/>
  <c r="C193" i="1"/>
  <c r="G193" i="1" s="1"/>
  <c r="D192" i="1"/>
  <c r="H192" i="1" s="1"/>
  <c r="C192" i="1"/>
  <c r="D191" i="1"/>
  <c r="H191" i="1" s="1"/>
  <c r="C191" i="1"/>
  <c r="G191"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D183" i="1"/>
  <c r="H183" i="1" s="1"/>
  <c r="C183" i="1"/>
  <c r="G183" i="1" s="1"/>
  <c r="D182" i="1"/>
  <c r="H182" i="1" s="1"/>
  <c r="C182" i="1"/>
  <c r="G182" i="1" s="1"/>
  <c r="D181" i="1"/>
  <c r="H181" i="1" s="1"/>
  <c r="C181" i="1"/>
  <c r="D180" i="1"/>
  <c r="H180" i="1" s="1"/>
  <c r="C180" i="1"/>
  <c r="D179" i="1"/>
  <c r="H179" i="1" s="1"/>
  <c r="C179" i="1"/>
  <c r="G179" i="1" s="1"/>
  <c r="D178" i="1"/>
  <c r="H178" i="1" s="1"/>
  <c r="C178" i="1"/>
  <c r="G178" i="1" s="1"/>
  <c r="D177" i="1"/>
  <c r="H177" i="1" s="1"/>
  <c r="C177" i="1"/>
  <c r="G177" i="1" s="1"/>
  <c r="D176" i="1"/>
  <c r="H176" i="1" s="1"/>
  <c r="C176" i="1"/>
  <c r="G176" i="1" s="1"/>
  <c r="D175" i="1"/>
  <c r="H175" i="1" s="1"/>
  <c r="C175" i="1"/>
  <c r="G175" i="1" s="1"/>
  <c r="C174" i="1"/>
  <c r="D173" i="1"/>
  <c r="H173" i="1" s="1"/>
  <c r="C173" i="1"/>
  <c r="G173" i="1" s="1"/>
  <c r="H172" i="1"/>
  <c r="D172" i="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G163" i="1" s="1"/>
  <c r="D162" i="1"/>
  <c r="H162" i="1" s="1"/>
  <c r="C162" i="1"/>
  <c r="G162" i="1" s="1"/>
  <c r="C161" i="1"/>
  <c r="C160" i="1"/>
  <c r="D159" i="1"/>
  <c r="H159" i="1" s="1"/>
  <c r="C159" i="1"/>
  <c r="G159" i="1" s="1"/>
  <c r="D158" i="1"/>
  <c r="H158" i="1" s="1"/>
  <c r="C158" i="1"/>
  <c r="D157" i="1"/>
  <c r="H157" i="1" s="1"/>
  <c r="C157" i="1"/>
  <c r="G157" i="1" s="1"/>
  <c r="D156" i="1"/>
  <c r="H156" i="1" s="1"/>
  <c r="C156" i="1"/>
  <c r="D155" i="1"/>
  <c r="H155" i="1" s="1"/>
  <c r="C155" i="1"/>
  <c r="G155" i="1" s="1"/>
  <c r="D154" i="1"/>
  <c r="H154" i="1" s="1"/>
  <c r="C154" i="1"/>
  <c r="G154" i="1" s="1"/>
  <c r="D153" i="1"/>
  <c r="H153" i="1" s="1"/>
  <c r="C153" i="1"/>
  <c r="G153" i="1" s="1"/>
  <c r="D152" i="1"/>
  <c r="H152" i="1" s="1"/>
  <c r="C152" i="1"/>
  <c r="G152" i="1" s="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H141" i="1"/>
  <c r="D141" i="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H129" i="1"/>
  <c r="D129" i="1"/>
  <c r="C129" i="1"/>
  <c r="G129" i="1" s="1"/>
  <c r="D128" i="1"/>
  <c r="H128" i="1" s="1"/>
  <c r="C128" i="1"/>
  <c r="G128" i="1" s="1"/>
  <c r="D127" i="1"/>
  <c r="H127" i="1" s="1"/>
  <c r="C127" i="1"/>
  <c r="D126" i="1"/>
  <c r="H126" i="1" s="1"/>
  <c r="C126" i="1"/>
  <c r="D125" i="1"/>
  <c r="H125" i="1" s="1"/>
  <c r="C125" i="1"/>
  <c r="D124" i="1"/>
  <c r="H124" i="1" s="1"/>
  <c r="C124" i="1"/>
  <c r="D123" i="1"/>
  <c r="H123" i="1" s="1"/>
  <c r="C123" i="1"/>
  <c r="G123" i="1" s="1"/>
  <c r="D122" i="1"/>
  <c r="H122" i="1" s="1"/>
  <c r="C122" i="1"/>
  <c r="D121" i="1"/>
  <c r="H121" i="1" s="1"/>
  <c r="C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H90" i="1"/>
  <c r="D90" i="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C78" i="1"/>
  <c r="H77" i="1"/>
  <c r="D77" i="1"/>
  <c r="C77" i="1"/>
  <c r="G77" i="1" s="1"/>
  <c r="D76" i="1"/>
  <c r="H76" i="1" s="1"/>
  <c r="C76" i="1"/>
  <c r="G76" i="1" s="1"/>
  <c r="D75" i="1"/>
  <c r="H75" i="1" s="1"/>
  <c r="C75" i="1"/>
  <c r="G75" i="1" s="1"/>
  <c r="H74" i="1"/>
  <c r="D74" i="1"/>
  <c r="C74" i="1"/>
  <c r="G74" i="1" s="1"/>
  <c r="D73" i="1"/>
  <c r="H73" i="1" s="1"/>
  <c r="C73" i="1"/>
  <c r="G73" i="1" s="1"/>
  <c r="D72" i="1"/>
  <c r="H72" i="1" s="1"/>
  <c r="C72" i="1"/>
  <c r="G72" i="1" s="1"/>
  <c r="D71" i="1"/>
  <c r="H71" i="1" s="1"/>
  <c r="C71" i="1"/>
  <c r="G71" i="1" s="1"/>
  <c r="D70" i="1"/>
  <c r="H70" i="1" s="1"/>
  <c r="C70" i="1"/>
  <c r="G70" i="1" s="1"/>
  <c r="H69" i="1"/>
  <c r="D69" i="1"/>
  <c r="C69" i="1"/>
  <c r="G69" i="1" s="1"/>
  <c r="D68" i="1"/>
  <c r="H68" i="1" s="1"/>
  <c r="C68" i="1"/>
  <c r="G68" i="1" s="1"/>
  <c r="D67" i="1"/>
  <c r="H67" i="1" s="1"/>
  <c r="C67" i="1"/>
  <c r="G67" i="1" s="1"/>
  <c r="D66" i="1"/>
  <c r="H66" i="1" s="1"/>
  <c r="C66" i="1"/>
  <c r="D65" i="1"/>
  <c r="H65" i="1" s="1"/>
  <c r="C65" i="1"/>
  <c r="G65" i="1" s="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H52" i="1"/>
  <c r="D52" i="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C3" i="1"/>
  <c r="E303" i="9" l="1"/>
  <c r="B303" i="9" s="1"/>
  <c r="D251" i="5"/>
  <c r="C1255" i="1" s="1"/>
  <c r="D1555" i="1"/>
  <c r="H1555" i="1" s="1"/>
  <c r="I33" i="3"/>
  <c r="H1382" i="1"/>
  <c r="H1522" i="1"/>
  <c r="H1510" i="1"/>
  <c r="H1511" i="1"/>
  <c r="H1513" i="1"/>
  <c r="H1384" i="1"/>
  <c r="G653" i="1"/>
  <c r="H25" i="3"/>
  <c r="C1259" i="1"/>
  <c r="E255" i="5"/>
  <c r="F260" i="5"/>
  <c r="H1267" i="1"/>
  <c r="H1260" i="1"/>
  <c r="H1261" i="1"/>
  <c r="H1258" i="1"/>
  <c r="G1681" i="1"/>
  <c r="G1683" i="1"/>
  <c r="H1306" i="1"/>
  <c r="H1305" i="1"/>
  <c r="H1383" i="1"/>
  <c r="H1342" i="1"/>
  <c r="H1340" i="1"/>
  <c r="H1311" i="1"/>
  <c r="C1201" i="1"/>
  <c r="H1292" i="1"/>
  <c r="H1278" i="1"/>
  <c r="H1291" i="1"/>
  <c r="H1266" i="1"/>
  <c r="H1264" i="1"/>
  <c r="H1265" i="1"/>
  <c r="D1256" i="1"/>
  <c r="H1256" i="1" s="1"/>
  <c r="H1201" i="1"/>
  <c r="D1201" i="1"/>
  <c r="E337" i="9"/>
  <c r="B337" i="9" s="1"/>
  <c r="H1182" i="1"/>
  <c r="H1176" i="1"/>
  <c r="H1179" i="1"/>
  <c r="H1167" i="1"/>
  <c r="H1166" i="1"/>
  <c r="H1165" i="1"/>
  <c r="H1155" i="1"/>
  <c r="H1161" i="1"/>
  <c r="H1076" i="1"/>
  <c r="D1076" i="1"/>
  <c r="H1075" i="1"/>
  <c r="H1087" i="1"/>
  <c r="G1092" i="1"/>
  <c r="F82" i="5"/>
  <c r="H1057" i="1"/>
  <c r="H1034" i="1"/>
  <c r="H1035" i="1"/>
  <c r="G1031" i="1"/>
  <c r="G1030" i="1"/>
  <c r="G1029" i="1"/>
  <c r="G1028" i="1"/>
  <c r="G1026" i="1"/>
  <c r="H1025" i="1"/>
  <c r="H1040" i="1"/>
  <c r="F35" i="5"/>
  <c r="H1024" i="1"/>
  <c r="G1033" i="1"/>
  <c r="E12" i="5"/>
  <c r="F19" i="5"/>
  <c r="H1023" i="1"/>
  <c r="H1022" i="1"/>
  <c r="H1020" i="1"/>
  <c r="G1018" i="1"/>
  <c r="G1016" i="1"/>
  <c r="G1015" i="1"/>
  <c r="G1013" i="1"/>
  <c r="G1014" i="1"/>
  <c r="H1251" i="1"/>
  <c r="G414" i="1"/>
  <c r="G299" i="1"/>
  <c r="F426" i="4"/>
  <c r="B296" i="9"/>
  <c r="G843" i="1"/>
  <c r="G648" i="1"/>
  <c r="G647" i="1"/>
  <c r="G646" i="1"/>
  <c r="G649" i="1"/>
  <c r="G645" i="1"/>
  <c r="G415" i="1"/>
  <c r="G421" i="1"/>
  <c r="G422" i="1"/>
  <c r="E648" i="4"/>
  <c r="D642" i="1" s="1"/>
  <c r="G301" i="1"/>
  <c r="G300" i="1"/>
  <c r="G423" i="1"/>
  <c r="G407" i="1"/>
  <c r="G408" i="1"/>
  <c r="G388" i="1"/>
  <c r="G389" i="1"/>
  <c r="G381" i="1"/>
  <c r="G380" i="1"/>
  <c r="G377" i="1"/>
  <c r="G368" i="1"/>
  <c r="G374" i="1"/>
  <c r="G375" i="1"/>
  <c r="E164" i="4"/>
  <c r="D160" i="1" s="1"/>
  <c r="H160" i="1" s="1"/>
  <c r="G216" i="1"/>
  <c r="G258" i="1"/>
  <c r="D265" i="1"/>
  <c r="H265" i="1" s="1"/>
  <c r="G212" i="1"/>
  <c r="E202" i="4"/>
  <c r="D198" i="1" s="1"/>
  <c r="H198" i="1" s="1"/>
  <c r="F216" i="4"/>
  <c r="G195" i="1"/>
  <c r="B243" i="9"/>
  <c r="F243" i="9"/>
  <c r="F194" i="4"/>
  <c r="G190" i="1"/>
  <c r="G192" i="1"/>
  <c r="G184" i="1"/>
  <c r="D174" i="1"/>
  <c r="H174" i="1" s="1"/>
  <c r="G181" i="1"/>
  <c r="F239" i="9"/>
  <c r="B239" i="9" s="1"/>
  <c r="G180" i="1"/>
  <c r="G171" i="1"/>
  <c r="G170" i="1"/>
  <c r="G169" i="1"/>
  <c r="G168" i="1"/>
  <c r="G166" i="1"/>
  <c r="G167" i="1"/>
  <c r="F170" i="4"/>
  <c r="G165" i="1"/>
  <c r="G164" i="1"/>
  <c r="G161" i="1"/>
  <c r="G156" i="1"/>
  <c r="G158" i="1"/>
  <c r="F237" i="9"/>
  <c r="B237" i="9" s="1"/>
  <c r="G150" i="1"/>
  <c r="G151" i="1"/>
  <c r="F154" i="4"/>
  <c r="G127" i="1"/>
  <c r="G125" i="1"/>
  <c r="G126" i="1"/>
  <c r="F129" i="4"/>
  <c r="G121" i="1"/>
  <c r="G122" i="1"/>
  <c r="G124" i="1"/>
  <c r="F126" i="4"/>
  <c r="G78" i="1"/>
  <c r="F233" i="9"/>
  <c r="B233" i="9" s="1"/>
  <c r="G64" i="1"/>
  <c r="G66" i="1"/>
  <c r="E49" i="4"/>
  <c r="D45" i="1" s="1"/>
  <c r="F68" i="4"/>
  <c r="E36" i="9"/>
  <c r="B36" i="9" s="1"/>
  <c r="E312" i="9"/>
  <c r="B312" i="9" s="1"/>
  <c r="E322" i="9"/>
  <c r="B322" i="9" s="1"/>
  <c r="E326" i="9"/>
  <c r="B326" i="9" s="1"/>
  <c r="H1628" i="1"/>
  <c r="G1628" i="1"/>
  <c r="H1634" i="1"/>
  <c r="G1634" i="1"/>
  <c r="C1622" i="1"/>
  <c r="C1604" i="1"/>
  <c r="H1604" i="1" s="1"/>
  <c r="H1602" i="1"/>
  <c r="G1602" i="1"/>
  <c r="H1605" i="1"/>
  <c r="G1594" i="1"/>
  <c r="G1586" i="1"/>
  <c r="G1572" i="1"/>
  <c r="G1555" i="1"/>
  <c r="G1558" i="1"/>
  <c r="H1558" i="1"/>
  <c r="H1538" i="1"/>
  <c r="H1539" i="1"/>
  <c r="H1540" i="1"/>
  <c r="E37" i="9"/>
  <c r="B37" i="9" s="1"/>
  <c r="E311" i="9"/>
  <c r="B311" i="9" s="1"/>
  <c r="E327" i="9"/>
  <c r="B327" i="9" s="1"/>
  <c r="E31" i="9"/>
  <c r="B31" i="9" s="1"/>
  <c r="E307" i="9"/>
  <c r="B307" i="9" s="1"/>
  <c r="E320" i="9"/>
  <c r="B320" i="9" s="1"/>
  <c r="E324" i="9"/>
  <c r="B324" i="9" s="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9" i="1"/>
  <c r="H450" i="1"/>
  <c r="H451" i="1"/>
  <c r="H452" i="1"/>
  <c r="H453" i="1"/>
  <c r="H454" i="1"/>
  <c r="H455" i="1"/>
  <c r="H456" i="1"/>
  <c r="H457" i="1"/>
  <c r="H458" i="1"/>
  <c r="H459" i="1"/>
  <c r="H461" i="1"/>
  <c r="H462" i="1"/>
  <c r="H463" i="1"/>
  <c r="H464" i="1"/>
  <c r="H465" i="1"/>
  <c r="H466" i="1"/>
  <c r="H467" i="1"/>
  <c r="H468" i="1"/>
  <c r="H471" i="1"/>
  <c r="H472" i="1"/>
  <c r="H473" i="1"/>
  <c r="H474" i="1"/>
  <c r="H475" i="1"/>
  <c r="H476" i="1"/>
  <c r="H477" i="1"/>
  <c r="H478" i="1"/>
  <c r="H479" i="1"/>
  <c r="H480" i="1"/>
  <c r="H481" i="1"/>
  <c r="H482" i="1"/>
  <c r="H483" i="1"/>
  <c r="H484" i="1"/>
  <c r="H485" i="1"/>
  <c r="H486" i="1"/>
  <c r="H487" i="1"/>
  <c r="H488" i="1"/>
  <c r="H489"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45" i="1"/>
  <c r="H646" i="1"/>
  <c r="H647" i="1"/>
  <c r="H648" i="1"/>
  <c r="H649" i="1"/>
  <c r="H650" i="1"/>
  <c r="H651" i="1"/>
  <c r="H652" i="1"/>
  <c r="H653" i="1"/>
  <c r="H654" i="1"/>
  <c r="H668" i="1"/>
  <c r="H669" i="1"/>
  <c r="H670"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G1019" i="1"/>
  <c r="G1020" i="1"/>
  <c r="G1021" i="1"/>
  <c r="G1022" i="1"/>
  <c r="G1023" i="1"/>
  <c r="G1024" i="1"/>
  <c r="G1025"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H1117" i="1"/>
  <c r="G1117" i="1"/>
  <c r="G1119" i="1"/>
  <c r="G1121" i="1"/>
  <c r="G1123"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9" i="1"/>
  <c r="J1541" i="1"/>
  <c r="H1541" i="1"/>
  <c r="G1541" i="1"/>
  <c r="I1541" i="1" s="1"/>
  <c r="J1542" i="1"/>
  <c r="H1542" i="1"/>
  <c r="G1542" i="1"/>
  <c r="J1543" i="1"/>
  <c r="H1543" i="1"/>
  <c r="G1543" i="1"/>
  <c r="I1543" i="1" s="1"/>
  <c r="J1544" i="1"/>
  <c r="H1544" i="1"/>
  <c r="G1544" i="1"/>
  <c r="J1545" i="1"/>
  <c r="H1545" i="1"/>
  <c r="G1545" i="1"/>
  <c r="I1545" i="1" s="1"/>
  <c r="J1546" i="1"/>
  <c r="H1546" i="1"/>
  <c r="G1546" i="1"/>
  <c r="G1547" i="1"/>
  <c r="J1564" i="1"/>
  <c r="J1565" i="1"/>
  <c r="J1566" i="1"/>
  <c r="J1567" i="1"/>
  <c r="J1568" i="1"/>
  <c r="J1569" i="1"/>
  <c r="J1570" i="1"/>
  <c r="J1573" i="1"/>
  <c r="J1574" i="1"/>
  <c r="J1575" i="1"/>
  <c r="J1576" i="1"/>
  <c r="G1118" i="1"/>
  <c r="G1120" i="1"/>
  <c r="G1122"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7" i="1"/>
  <c r="G1556" i="1"/>
  <c r="G1564" i="1"/>
  <c r="I1564" i="1" s="1"/>
  <c r="G1565" i="1"/>
  <c r="I1565" i="1" s="1"/>
  <c r="G1566" i="1"/>
  <c r="I1566" i="1" s="1"/>
  <c r="G1567" i="1"/>
  <c r="I1567" i="1" s="1"/>
  <c r="G1568" i="1"/>
  <c r="I1568" i="1" s="1"/>
  <c r="G1569" i="1"/>
  <c r="I1569" i="1" s="1"/>
  <c r="G1570" i="1"/>
  <c r="I1570" i="1" s="1"/>
  <c r="G1571" i="1"/>
  <c r="G1573" i="1"/>
  <c r="I1573" i="1" s="1"/>
  <c r="G1574" i="1"/>
  <c r="I1574" i="1" s="1"/>
  <c r="G1575" i="1"/>
  <c r="I1575" i="1" s="1"/>
  <c r="G1576" i="1"/>
  <c r="I1576" i="1" s="1"/>
  <c r="G1577" i="1"/>
  <c r="H1583" i="1"/>
  <c r="H1585" i="1"/>
  <c r="H1587" i="1"/>
  <c r="H1589" i="1"/>
  <c r="H1591" i="1"/>
  <c r="H1593" i="1"/>
  <c r="H1595" i="1"/>
  <c r="H1597" i="1"/>
  <c r="H1599" i="1"/>
  <c r="H1601" i="1"/>
  <c r="H27" i="3"/>
  <c r="D141" i="6"/>
  <c r="F5" i="6"/>
  <c r="E7" i="4"/>
  <c r="D49" i="4"/>
  <c r="F74" i="4"/>
  <c r="F82" i="4"/>
  <c r="F83" i="4"/>
  <c r="F112" i="4"/>
  <c r="E153" i="4"/>
  <c r="H24" i="9" s="1"/>
  <c r="F160" i="4"/>
  <c r="F164" i="4"/>
  <c r="F165" i="4"/>
  <c r="F178" i="4"/>
  <c r="F263" i="4"/>
  <c r="D273" i="4"/>
  <c r="F274" i="4"/>
  <c r="D308" i="4"/>
  <c r="E308" i="4"/>
  <c r="D360" i="4"/>
  <c r="E360" i="4"/>
  <c r="F379" i="4"/>
  <c r="E647" i="4"/>
  <c r="D641" i="1" s="1"/>
  <c r="D648" i="4"/>
  <c r="D431" i="4"/>
  <c r="D466" i="4"/>
  <c r="F467" i="4"/>
  <c r="F509" i="4"/>
  <c r="F537" i="4"/>
  <c r="F581" i="4"/>
  <c r="F585" i="4"/>
  <c r="F621" i="4"/>
  <c r="D647" i="4"/>
  <c r="H314" i="9"/>
  <c r="E88" i="5"/>
  <c r="F120" i="5"/>
  <c r="G316" i="9"/>
  <c r="G315" i="9"/>
  <c r="D147" i="5"/>
  <c r="F150" i="5"/>
  <c r="D176" i="5"/>
  <c r="H24" i="3"/>
  <c r="H336" i="9"/>
  <c r="E177" i="5"/>
  <c r="F177" i="5" s="1"/>
  <c r="F197" i="5"/>
  <c r="F13" i="6"/>
  <c r="H1582" i="1"/>
  <c r="D6" i="4"/>
  <c r="F106" i="4"/>
  <c r="F107" i="4"/>
  <c r="F135" i="4"/>
  <c r="F141" i="4"/>
  <c r="D152" i="4"/>
  <c r="G24" i="9"/>
  <c r="F202" i="4"/>
  <c r="F203" i="4"/>
  <c r="F231" i="4"/>
  <c r="F310" i="4"/>
  <c r="F322" i="4"/>
  <c r="F362" i="4"/>
  <c r="F373" i="4"/>
  <c r="F374" i="4"/>
  <c r="D522" i="4"/>
  <c r="F523" i="4"/>
  <c r="D535" i="4"/>
  <c r="F607" i="4"/>
  <c r="E629" i="4"/>
  <c r="D623" i="1" s="1"/>
  <c r="G623" i="1" s="1"/>
  <c r="D7" i="5"/>
  <c r="F8" i="5"/>
  <c r="F13" i="5"/>
  <c r="F41" i="5"/>
  <c r="F71" i="5"/>
  <c r="F136" i="5"/>
  <c r="G336" i="9"/>
  <c r="F178" i="5"/>
  <c r="F181" i="5"/>
  <c r="F203" i="5"/>
  <c r="F219" i="5"/>
  <c r="F252" i="5"/>
  <c r="F256" i="5"/>
  <c r="F277" i="5"/>
  <c r="F297" i="5"/>
  <c r="F35" i="6"/>
  <c r="E35" i="6"/>
  <c r="E89" i="6"/>
  <c r="D1485" i="1" s="1"/>
  <c r="G1485" i="1" s="1"/>
  <c r="F114" i="6"/>
  <c r="H30" i="3"/>
  <c r="F115" i="6"/>
  <c r="D44" i="8"/>
  <c r="G343" i="9" s="1"/>
  <c r="E343" i="9" s="1"/>
  <c r="G310" i="9"/>
  <c r="H309" i="9"/>
  <c r="H310" i="9"/>
  <c r="H308" i="9"/>
  <c r="E308" i="9" s="1"/>
  <c r="B308" i="9" s="1"/>
  <c r="G301" i="9"/>
  <c r="E301" i="9" s="1"/>
  <c r="B301" i="9" s="1"/>
  <c r="L228" i="9"/>
  <c r="G227" i="9"/>
  <c r="E227" i="9" s="1"/>
  <c r="B227" i="9" s="1"/>
  <c r="G309" i="9"/>
  <c r="E309" i="9" s="1"/>
  <c r="B309"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I10" i="9"/>
  <c r="B110" i="9"/>
  <c r="B114" i="9"/>
  <c r="B118" i="9"/>
  <c r="B122" i="9"/>
  <c r="B126" i="9"/>
  <c r="B130" i="9"/>
  <c r="B134" i="9"/>
  <c r="B138" i="9"/>
  <c r="B142" i="9"/>
  <c r="B146" i="9"/>
  <c r="B150" i="9"/>
  <c r="B154" i="9"/>
  <c r="H179" i="9"/>
  <c r="F427" i="4"/>
  <c r="E314" i="9"/>
  <c r="B314" i="9" s="1"/>
  <c r="F89" i="5"/>
  <c r="H315" i="9"/>
  <c r="H316" i="9"/>
  <c r="G346" i="9"/>
  <c r="E346" i="9" s="1"/>
  <c r="B108" i="9"/>
  <c r="B112" i="9"/>
  <c r="B116" i="9"/>
  <c r="B120" i="9"/>
  <c r="B124" i="9"/>
  <c r="B128" i="9"/>
  <c r="B132" i="9"/>
  <c r="B136" i="9"/>
  <c r="B140" i="9"/>
  <c r="B144" i="9"/>
  <c r="B148" i="9"/>
  <c r="B152"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B294" i="9"/>
  <c r="B318" i="9"/>
  <c r="F298" i="9"/>
  <c r="B304" i="9"/>
  <c r="B328" i="9"/>
  <c r="B286" i="9"/>
  <c r="B288" i="9"/>
  <c r="B290" i="9"/>
  <c r="B292" i="9"/>
  <c r="B341" i="9"/>
  <c r="I1558" i="1" l="1"/>
  <c r="H19" i="9"/>
  <c r="E19" i="9" s="1"/>
  <c r="B19" i="9" s="1"/>
  <c r="F255" i="5"/>
  <c r="D1259" i="1"/>
  <c r="E251" i="5"/>
  <c r="E176" i="5" s="1"/>
  <c r="D1180" i="1" s="1"/>
  <c r="F12" i="5"/>
  <c r="E7" i="5"/>
  <c r="F7" i="5" s="1"/>
  <c r="D1017" i="1"/>
  <c r="G160" i="1"/>
  <c r="G265" i="1"/>
  <c r="G198" i="1"/>
  <c r="G174" i="1"/>
  <c r="E24" i="9"/>
  <c r="H1622" i="1"/>
  <c r="G1622" i="1"/>
  <c r="G1604" i="1"/>
  <c r="B346" i="9"/>
  <c r="E345" i="9"/>
  <c r="I10" i="3" s="1"/>
  <c r="E310" i="9"/>
  <c r="B310" i="9" s="1"/>
  <c r="B343" i="9"/>
  <c r="F535" i="4"/>
  <c r="C529" i="1"/>
  <c r="F522" i="4"/>
  <c r="C516" i="1"/>
  <c r="B24" i="9"/>
  <c r="C1180" i="1"/>
  <c r="F147" i="5"/>
  <c r="C1152" i="1"/>
  <c r="E316" i="9"/>
  <c r="B316" i="9" s="1"/>
  <c r="E69" i="5"/>
  <c r="D1093" i="1"/>
  <c r="F466" i="4"/>
  <c r="C460" i="1"/>
  <c r="F648" i="4"/>
  <c r="C642" i="1"/>
  <c r="F360" i="4"/>
  <c r="D418" i="4"/>
  <c r="C355" i="1"/>
  <c r="D417" i="4"/>
  <c r="F308" i="4"/>
  <c r="C303" i="1"/>
  <c r="F273" i="4"/>
  <c r="C269" i="1"/>
  <c r="E152" i="4"/>
  <c r="F152" i="4" s="1"/>
  <c r="D149" i="1"/>
  <c r="E6" i="4"/>
  <c r="F6" i="4" s="1"/>
  <c r="D3" i="1"/>
  <c r="H31" i="3"/>
  <c r="C1537" i="1"/>
  <c r="E535" i="4"/>
  <c r="H1485" i="1"/>
  <c r="H623" i="1"/>
  <c r="E179" i="9"/>
  <c r="B179" i="9" s="1"/>
  <c r="B207" i="9"/>
  <c r="F228" i="9"/>
  <c r="B228" i="9" s="1"/>
  <c r="K1481" i="9"/>
  <c r="G344" i="9"/>
  <c r="E344" i="9" s="1"/>
  <c r="B344" i="9" s="1"/>
  <c r="I39" i="3"/>
  <c r="C1621" i="1"/>
  <c r="D1431" i="1"/>
  <c r="I28" i="3"/>
  <c r="E336" i="9"/>
  <c r="B336" i="9" s="1"/>
  <c r="D69" i="5"/>
  <c r="D6" i="5" s="1"/>
  <c r="H22" i="3"/>
  <c r="C1012" i="1"/>
  <c r="H18" i="3"/>
  <c r="D299" i="4"/>
  <c r="C148" i="1"/>
  <c r="D300" i="4"/>
  <c r="H17" i="3"/>
  <c r="D422" i="4"/>
  <c r="C2" i="1"/>
  <c r="E141" i="6"/>
  <c r="I24" i="3"/>
  <c r="D1181" i="1"/>
  <c r="E315" i="9"/>
  <c r="B315" i="9" s="1"/>
  <c r="F647" i="4"/>
  <c r="C641" i="1"/>
  <c r="D430" i="4"/>
  <c r="F431" i="4"/>
  <c r="C425" i="1"/>
  <c r="E418" i="4"/>
  <c r="D413" i="1" s="1"/>
  <c r="D355" i="1"/>
  <c r="E417" i="4"/>
  <c r="D412" i="1" s="1"/>
  <c r="D303" i="1"/>
  <c r="F49" i="4"/>
  <c r="C45" i="1"/>
  <c r="F153" i="4"/>
  <c r="I1546" i="1"/>
  <c r="I1544" i="1"/>
  <c r="I1542" i="1"/>
  <c r="H1259" i="1" l="1"/>
  <c r="G1259" i="1"/>
  <c r="I25" i="3"/>
  <c r="F251" i="5"/>
  <c r="D1255" i="1"/>
  <c r="I22" i="3"/>
  <c r="D1012" i="1"/>
  <c r="G1012" i="1" s="1"/>
  <c r="H1017" i="1"/>
  <c r="G1017" i="1"/>
  <c r="G299" i="9"/>
  <c r="C1011" i="1"/>
  <c r="G641" i="1"/>
  <c r="H641" i="1"/>
  <c r="D1537" i="1"/>
  <c r="H9" i="3" s="1"/>
  <c r="I31" i="3"/>
  <c r="D643" i="4"/>
  <c r="C417" i="1"/>
  <c r="D423" i="4"/>
  <c r="D424" i="4" s="1"/>
  <c r="D301" i="4"/>
  <c r="C295" i="1"/>
  <c r="G1431" i="1"/>
  <c r="H1431" i="1"/>
  <c r="E640" i="4"/>
  <c r="D634" i="1" s="1"/>
  <c r="D529" i="1"/>
  <c r="E639" i="4"/>
  <c r="D633" i="1" s="1"/>
  <c r="F141" i="6"/>
  <c r="H3" i="1"/>
  <c r="G3" i="1"/>
  <c r="H149" i="1"/>
  <c r="G149" i="1"/>
  <c r="G269" i="1"/>
  <c r="H269" i="1"/>
  <c r="G303" i="1"/>
  <c r="H303" i="1"/>
  <c r="F417" i="4"/>
  <c r="C412" i="1"/>
  <c r="F418" i="4"/>
  <c r="C413" i="1"/>
  <c r="G642" i="1"/>
  <c r="H642" i="1"/>
  <c r="G460" i="1"/>
  <c r="H460" i="1"/>
  <c r="H1093" i="1"/>
  <c r="G1093" i="1"/>
  <c r="F176" i="5"/>
  <c r="E342" i="9"/>
  <c r="G45" i="1"/>
  <c r="H45" i="1"/>
  <c r="G425" i="1"/>
  <c r="H425" i="1"/>
  <c r="F430" i="4"/>
  <c r="D639" i="4"/>
  <c r="C424" i="1"/>
  <c r="H1181" i="1"/>
  <c r="G1181" i="1"/>
  <c r="C296" i="1"/>
  <c r="F69" i="5"/>
  <c r="H23" i="3"/>
  <c r="C1074" i="1"/>
  <c r="G1621" i="1"/>
  <c r="H1621" i="1"/>
  <c r="H11" i="3"/>
  <c r="H1537" i="1"/>
  <c r="E422" i="4"/>
  <c r="I17" i="3"/>
  <c r="D2" i="1"/>
  <c r="G2" i="1" s="1"/>
  <c r="E299" i="4"/>
  <c r="I18" i="3"/>
  <c r="D148" i="1"/>
  <c r="G148" i="1" s="1"/>
  <c r="G355" i="1"/>
  <c r="H355" i="1"/>
  <c r="I23" i="3"/>
  <c r="D1074" i="1"/>
  <c r="E6" i="5"/>
  <c r="H1152" i="1"/>
  <c r="G1152" i="1"/>
  <c r="H1180" i="1"/>
  <c r="G1180" i="1"/>
  <c r="G516" i="1"/>
  <c r="H516" i="1"/>
  <c r="G529" i="1"/>
  <c r="H529" i="1"/>
  <c r="D640" i="4"/>
  <c r="G348" i="9"/>
  <c r="E348" i="9" s="1"/>
  <c r="G1537" i="1" l="1"/>
  <c r="H1255" i="1"/>
  <c r="G1255" i="1"/>
  <c r="H1012" i="1"/>
  <c r="F424" i="4"/>
  <c r="C419" i="1"/>
  <c r="B348" i="9"/>
  <c r="E347" i="9"/>
  <c r="I9" i="3" s="1"/>
  <c r="F640" i="4"/>
  <c r="C634" i="1"/>
  <c r="H299" i="9"/>
  <c r="E299" i="9" s="1"/>
  <c r="D1011" i="1"/>
  <c r="H8" i="3" s="1"/>
  <c r="N3" i="9"/>
  <c r="I11" i="3"/>
  <c r="H148" i="1"/>
  <c r="H2" i="1"/>
  <c r="F639" i="4"/>
  <c r="C633" i="1"/>
  <c r="F301" i="4"/>
  <c r="C297" i="1"/>
  <c r="E301" i="4"/>
  <c r="D297" i="1" s="1"/>
  <c r="E423" i="4"/>
  <c r="F423" i="4" s="1"/>
  <c r="D295" i="1"/>
  <c r="E300" i="4"/>
  <c r="E643" i="4"/>
  <c r="F643" i="4" s="1"/>
  <c r="E424" i="4"/>
  <c r="D419" i="1" s="1"/>
  <c r="D417" i="1"/>
  <c r="H417" i="1" s="1"/>
  <c r="H1074" i="1"/>
  <c r="G1074" i="1"/>
  <c r="G424" i="1"/>
  <c r="H424" i="1"/>
  <c r="G413" i="1"/>
  <c r="H413" i="1"/>
  <c r="G412" i="1"/>
  <c r="H412" i="1"/>
  <c r="K3" i="9"/>
  <c r="F299" i="4"/>
  <c r="D644" i="4"/>
  <c r="D425" i="4"/>
  <c r="C418" i="1"/>
  <c r="G20" i="9"/>
  <c r="F422" i="4"/>
  <c r="D645" i="4"/>
  <c r="C637" i="1"/>
  <c r="F6" i="5"/>
  <c r="G306" i="9"/>
  <c r="E306" i="9" s="1"/>
  <c r="B306" i="9" s="1"/>
  <c r="G1011" i="1" l="1"/>
  <c r="H1011" i="1"/>
  <c r="C420" i="1"/>
  <c r="D296" i="1"/>
  <c r="F300" i="4"/>
  <c r="M3" i="9"/>
  <c r="G417" i="1"/>
  <c r="G295" i="1"/>
  <c r="G634" i="1"/>
  <c r="H634" i="1"/>
  <c r="G419" i="1"/>
  <c r="H419" i="1"/>
  <c r="F645" i="4"/>
  <c r="C639" i="1"/>
  <c r="D646" i="4"/>
  <c r="C638" i="1"/>
  <c r="D637" i="1"/>
  <c r="G637" i="1" s="1"/>
  <c r="E644" i="4"/>
  <c r="F644" i="4" s="1"/>
  <c r="E425" i="4"/>
  <c r="D420" i="1" s="1"/>
  <c r="D418" i="1"/>
  <c r="G418" i="1" s="1"/>
  <c r="H20" i="9"/>
  <c r="E20" i="9" s="1"/>
  <c r="B20" i="9" s="1"/>
  <c r="B299" i="9"/>
  <c r="G297" i="1"/>
  <c r="H297" i="1"/>
  <c r="H295" i="1"/>
  <c r="G633" i="1"/>
  <c r="H633" i="1"/>
  <c r="E645" i="4" l="1"/>
  <c r="D639" i="1" s="1"/>
  <c r="H418" i="1"/>
  <c r="H637" i="1"/>
  <c r="G420" i="1"/>
  <c r="H420" i="1"/>
  <c r="E646" i="4"/>
  <c r="F646" i="4" s="1"/>
  <c r="D638" i="1"/>
  <c r="G638" i="1" s="1"/>
  <c r="D650" i="4"/>
  <c r="C640" i="1"/>
  <c r="D649" i="4"/>
  <c r="H334" i="9"/>
  <c r="G334" i="9"/>
  <c r="H296" i="1"/>
  <c r="G296" i="1"/>
  <c r="F425" i="4"/>
  <c r="E334" i="9" l="1"/>
  <c r="E298" i="9" s="1"/>
  <c r="I8" i="3" s="1"/>
  <c r="H638" i="1"/>
  <c r="H639" i="1"/>
  <c r="G639" i="1"/>
  <c r="H19" i="3"/>
  <c r="C643" i="1"/>
  <c r="F650" i="4"/>
  <c r="H20" i="3"/>
  <c r="C644" i="1"/>
  <c r="E650" i="4"/>
  <c r="D640" i="1"/>
  <c r="H640" i="1" s="1"/>
  <c r="E649" i="4"/>
  <c r="G297" i="9" s="1"/>
  <c r="E297" i="9" s="1"/>
  <c r="B297" i="9" s="1"/>
  <c r="B334" i="9" l="1"/>
  <c r="I19" i="3"/>
  <c r="D643" i="1"/>
  <c r="G643" i="1" s="1"/>
  <c r="G640" i="1"/>
  <c r="F649" i="4"/>
  <c r="I20" i="3"/>
  <c r="D644" i="1"/>
  <c r="H7" i="3" s="1"/>
  <c r="H643" i="1" l="1"/>
  <c r="H644" i="1"/>
  <c r="J3" i="9"/>
  <c r="G644" i="1"/>
  <c r="H295" i="9" l="1"/>
  <c r="L293" i="9"/>
  <c r="F293" i="9" s="1"/>
  <c r="G295" i="9"/>
  <c r="E295" i="9" s="1"/>
  <c r="H18" i="9"/>
  <c r="G18" i="9"/>
  <c r="H22" i="9"/>
  <c r="I13" i="9"/>
  <c r="J5" i="9"/>
  <c r="K6" i="9"/>
  <c r="I8" i="9"/>
  <c r="J9" i="9"/>
  <c r="K10" i="9"/>
  <c r="I12" i="9"/>
  <c r="G16" i="9"/>
  <c r="H21" i="9"/>
  <c r="G22" i="9"/>
  <c r="E22" i="9" s="1"/>
  <c r="B22" i="9" s="1"/>
  <c r="H17" i="9"/>
  <c r="H16" i="9"/>
  <c r="G15" i="9"/>
  <c r="K5" i="9"/>
  <c r="I7" i="9"/>
  <c r="J8" i="9"/>
  <c r="K9" i="9"/>
  <c r="I11" i="9"/>
  <c r="K12" i="9"/>
  <c r="H15" i="9"/>
  <c r="G17" i="9"/>
  <c r="K13" i="9"/>
  <c r="J12" i="9"/>
  <c r="I6" i="9"/>
  <c r="J7" i="9"/>
  <c r="K8" i="9"/>
  <c r="J11" i="9"/>
  <c r="M15" i="9"/>
  <c r="I17" i="9"/>
  <c r="G21" i="9"/>
  <c r="J17" i="9"/>
  <c r="M16" i="9"/>
  <c r="L15" i="9"/>
  <c r="I5" i="9"/>
  <c r="E5" i="9" s="1"/>
  <c r="J6" i="9"/>
  <c r="K7" i="9"/>
  <c r="I9" i="9"/>
  <c r="E9" i="9" s="1"/>
  <c r="B9" i="9" s="1"/>
  <c r="J10" i="9"/>
  <c r="E10" i="9" s="1"/>
  <c r="B10" i="9" s="1"/>
  <c r="K11" i="9"/>
  <c r="J13" i="9"/>
  <c r="L16" i="9"/>
  <c r="E18" i="9" l="1"/>
  <c r="B18" i="9" s="1"/>
  <c r="F16" i="9"/>
  <c r="F15" i="9"/>
  <c r="E21" i="9"/>
  <c r="B21" i="9" s="1"/>
  <c r="B5" i="9"/>
  <c r="E6" i="9"/>
  <c r="B6" i="9" s="1"/>
  <c r="E11" i="9"/>
  <c r="B11" i="9" s="1"/>
  <c r="E16" i="9"/>
  <c r="B16" i="9" s="1"/>
  <c r="E8" i="9"/>
  <c r="B8" i="9" s="1"/>
  <c r="B293" i="9"/>
  <c r="F23" i="9"/>
  <c r="E17" i="9"/>
  <c r="B17" i="9" s="1"/>
  <c r="E7" i="9"/>
  <c r="B7" i="9" s="1"/>
  <c r="E15" i="9"/>
  <c r="E12" i="9"/>
  <c r="B12" i="9" s="1"/>
  <c r="E13" i="9"/>
  <c r="B13" i="9" s="1"/>
  <c r="B295" i="9"/>
  <c r="E23" i="9"/>
  <c r="I7" i="3" s="1"/>
  <c r="F14" i="9" l="1"/>
  <c r="E4" i="9"/>
  <c r="B15" i="9"/>
  <c r="E14" i="9"/>
  <c r="I13" i="3" s="1"/>
  <c r="F3" i="9"/>
  <c r="E3" i="9" l="1"/>
</calcChain>
</file>

<file path=xl/sharedStrings.xml><?xml version="1.0" encoding="utf-8"?>
<sst xmlns="http://schemas.openxmlformats.org/spreadsheetml/2006/main" count="4733" uniqueCount="3656">
  <si>
    <t>Obveznik:</t>
  </si>
  <si>
    <t>16150 - OSNOVNA ŠKOLA ŽAKANJE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</si>
  <si>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</si>
  <si>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</si>
  <si>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</si>
  <si>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</si>
  <si>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</si>
  <si>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</si>
  <si>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</si>
  <si>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</si>
  <si>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</si>
  <si>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</si>
  <si>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</si>
  <si>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</si>
  <si>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</si>
  <si>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</si>
  <si>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</si>
  <si>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</si>
  <si>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</si>
  <si>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</si>
  <si>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</si>
  <si>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</si>
  <si>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</si>
  <si>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</si>
  <si>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</si>
  <si>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</si>
  <si>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</si>
  <si>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</si>
  <si>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</si>
  <si>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</si>
  <si>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</si>
  <si>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</si>
  <si>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</si>
  <si>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</si>
  <si>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</si>
  <si>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</si>
  <si>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</si>
  <si>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</si>
  <si>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</si>
  <si>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</si>
  <si>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</si>
  <si>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</si>
  <si>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</si>
  <si>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</si>
  <si>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</si>
  <si>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</si>
  <si>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</si>
  <si>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</si>
  <si>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</si>
  <si>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</si>
  <si>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</si>
  <si>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</si>
  <si>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</si>
  <si>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</si>
  <si>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</si>
  <si>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</si>
  <si>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</si>
  <si>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</si>
  <si>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</si>
  <si>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</si>
  <si>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</si>
  <si>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</si>
  <si>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</si>
  <si>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</si>
  <si>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</si>
  <si>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</si>
  <si>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</si>
  <si>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</si>
  <si>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</si>
  <si>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</si>
  <si>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</si>
  <si>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</si>
  <si>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</si>
  <si>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</si>
  <si>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</si>
  <si>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</si>
  <si>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</si>
  <si>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</si>
  <si>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</si>
  <si>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</si>
  <si>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</si>
  <si>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</si>
  <si>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</si>
  <si>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</si>
  <si>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</si>
  <si>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</si>
  <si>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</si>
  <si>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</si>
  <si>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</si>
  <si>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</si>
  <si>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</si>
  <si>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</si>
  <si>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</si>
  <si>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</si>
  <si>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</si>
  <si>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</si>
  <si>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</si>
  <si>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</si>
  <si>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</si>
  <si>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</si>
  <si>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</si>
  <si>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</si>
  <si>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</si>
  <si>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</si>
  <si>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</si>
  <si>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</si>
  <si>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</si>
  <si>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</si>
  <si>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</si>
  <si>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</si>
  <si>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</si>
  <si>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</si>
  <si>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</si>
  <si>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</si>
  <si>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</si>
  <si>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</si>
  <si>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</si>
  <si>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</si>
  <si>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</si>
  <si>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</si>
  <si>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</si>
  <si>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</si>
  <si>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</si>
  <si>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</si>
  <si>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</si>
  <si>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</si>
  <si>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</si>
  <si>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</si>
  <si>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</si>
  <si>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</si>
  <si>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</si>
  <si>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</si>
  <si>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</si>
  <si>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</si>
  <si>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</si>
  <si>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</si>
  <si>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</si>
  <si>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</si>
  <si>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</si>
  <si>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</si>
  <si>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</si>
  <si>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</si>
  <si>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</si>
  <si>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</si>
  <si>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</si>
  <si>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</si>
  <si>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</si>
  <si>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</si>
  <si>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</si>
  <si>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</si>
  <si>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</si>
  <si>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</si>
  <si>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</si>
  <si>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</si>
  <si>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</si>
  <si>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</si>
  <si>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</si>
  <si>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</si>
  <si>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</si>
  <si>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</si>
  <si>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</si>
  <si>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</si>
  <si>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</si>
  <si>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</si>
  <si>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</si>
  <si>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</si>
  <si>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</si>
  <si>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</si>
  <si>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</si>
  <si>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</si>
  <si>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</si>
  <si>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</si>
  <si>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</si>
  <si>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</si>
  <si>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</si>
  <si>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</si>
  <si>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</si>
  <si>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</si>
  <si>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</si>
  <si>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</si>
  <si>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</si>
  <si>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</si>
  <si>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</si>
  <si>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</si>
  <si>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</si>
  <si>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</si>
  <si>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</si>
  <si>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</si>
  <si>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</si>
  <si>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</si>
  <si>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</si>
  <si>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</si>
  <si>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</si>
  <si>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</si>
  <si>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</si>
  <si>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</si>
  <si>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</si>
  <si>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</si>
  <si>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</si>
  <si>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</si>
  <si>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</si>
  <si>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</si>
  <si>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</si>
  <si>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</si>
  <si>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</si>
  <si>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</si>
  <si>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</si>
  <si>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</si>
  <si>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</si>
  <si>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</si>
  <si>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</si>
  <si>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</si>
  <si>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</si>
  <si>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</si>
  <si>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</si>
  <si>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</si>
  <si>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</si>
  <si>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</si>
  <si>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</si>
  <si>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</si>
  <si>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</si>
  <si>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</si>
  <si>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</si>
  <si>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</si>
  <si>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</si>
  <si>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</si>
  <si>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</si>
  <si>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</si>
  <si>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</si>
  <si>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</si>
  <si>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</si>
  <si>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</si>
  <si>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</si>
  <si>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</si>
  <si>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</si>
  <si>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</si>
  <si>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</si>
  <si>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</si>
  <si>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</si>
  <si>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</si>
  <si>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</si>
  <si>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</si>
  <si>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</si>
  <si>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</si>
  <si>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</si>
  <si>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</si>
  <si>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</si>
  <si>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</si>
  <si>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</si>
  <si>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</si>
  <si>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</si>
  <si>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</si>
  <si>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</si>
  <si>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</si>
  <si>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</si>
  <si>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</si>
  <si>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</si>
  <si>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</si>
  <si>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</si>
  <si>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</si>
  <si>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</si>
  <si>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</si>
  <si>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</si>
  <si>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</si>
  <si>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</si>
  <si>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</si>
  <si>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</si>
  <si>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</si>
  <si>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</si>
  <si>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</si>
  <si>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</si>
  <si>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</si>
  <si>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</si>
  <si>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</si>
  <si>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</si>
  <si>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</si>
  <si>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</si>
  <si>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</si>
  <si>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</si>
  <si>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</si>
  <si>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</si>
  <si>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</si>
  <si>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</si>
  <si>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</si>
  <si>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</si>
  <si>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</si>
  <si>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</si>
  <si>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</si>
  <si>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</si>
  <si>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</si>
  <si>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</si>
  <si>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</si>
  <si>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</si>
  <si>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</si>
  <si>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</si>
  <si>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</si>
  <si>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</si>
  <si>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</si>
  <si>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</si>
  <si>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</si>
  <si>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</si>
  <si>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</si>
  <si>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</si>
  <si>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</si>
  <si>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</si>
  <si>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</si>
  <si>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</si>
  <si>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</si>
  <si>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</si>
  <si>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</si>
  <si>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</si>
  <si>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</si>
  <si>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</si>
  <si>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</si>
  <si>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</si>
  <si>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</si>
  <si>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</si>
  <si>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</si>
  <si>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</si>
  <si>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</si>
  <si>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</si>
  <si>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</si>
  <si>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</si>
  <si>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</si>
  <si>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</si>
  <si>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</si>
  <si>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</si>
  <si>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</si>
  <si>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</si>
  <si>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</si>
  <si>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</si>
  <si>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</si>
  <si>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</si>
  <si>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</si>
  <si>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</si>
  <si>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</si>
  <si>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</si>
  <si>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</si>
  <si>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</si>
  <si>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</si>
  <si>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</si>
  <si>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</si>
  <si>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</si>
  <si>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</si>
  <si>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</si>
  <si>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</si>
  <si>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</si>
  <si>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</si>
  <si>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</si>
  <si>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</si>
  <si>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</si>
  <si>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</si>
  <si>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</si>
  <si>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</si>
  <si>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</si>
  <si>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</si>
  <si>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</si>
  <si>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</si>
  <si>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</si>
  <si>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</si>
  <si>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</si>
  <si>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</si>
  <si>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</si>
  <si>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</si>
  <si>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</si>
  <si>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</si>
  <si>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</si>
  <si>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</si>
  <si>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</si>
  <si>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</si>
  <si>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</si>
  <si>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</si>
  <si>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</si>
  <si>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</si>
  <si>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</si>
  <si>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</si>
  <si>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</si>
  <si>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</si>
  <si>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</si>
  <si>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</si>
  <si>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</si>
  <si>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</si>
  <si>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</si>
  <si>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</si>
  <si>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</si>
  <si>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</si>
  <si>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</si>
  <si>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</si>
  <si>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</si>
  <si>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</si>
  <si>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</si>
  <si>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</si>
  <si>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</si>
  <si>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</si>
  <si>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</si>
  <si>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</si>
  <si>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</si>
  <si>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</si>
  <si>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</si>
  <si>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</si>
  <si>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</si>
  <si>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</si>
  <si>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</si>
  <si>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</si>
  <si>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</si>
  <si>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</si>
  <si>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</si>
  <si>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</si>
  <si>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</si>
  <si>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</si>
  <si>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</si>
  <si>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</si>
  <si>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</si>
  <si>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</si>
  <si>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</si>
  <si>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</si>
  <si>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</si>
  <si>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</si>
  <si>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</si>
  <si>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</si>
  <si>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</si>
  <si>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</si>
  <si>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</si>
  <si>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</si>
  <si>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</si>
  <si>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</si>
  <si>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</si>
  <si>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</si>
  <si>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</si>
  <si>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</si>
  <si>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</si>
  <si>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</si>
  <si>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</si>
  <si>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</si>
  <si>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</si>
  <si>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</si>
  <si>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</si>
  <si>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</si>
  <si>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</si>
  <si>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</si>
  <si>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</si>
  <si>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</si>
  <si>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</si>
  <si>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</si>
  <si>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</si>
  <si>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</si>
  <si>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</si>
  <si>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</si>
  <si>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</si>
  <si>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</si>
  <si>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</si>
  <si>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</si>
  <si>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</si>
  <si>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</si>
  <si>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</si>
  <si>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</si>
  <si>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</si>
  <si>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</si>
  <si>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</si>
  <si>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</si>
  <si>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</si>
  <si>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</si>
  <si>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</si>
  <si>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</si>
  <si>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</si>
  <si>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</si>
  <si>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</si>
  <si>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</si>
  <si>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</si>
  <si>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</si>
  <si>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</si>
  <si>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</si>
  <si>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</si>
  <si>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</si>
  <si>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</si>
  <si>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</si>
  <si>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</si>
  <si>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</si>
  <si>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</si>
  <si>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</si>
  <si>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</si>
  <si>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</si>
  <si>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</si>
  <si>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</si>
  <si>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</si>
  <si>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</si>
  <si>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</si>
  <si>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</si>
  <si>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</si>
  <si>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</si>
  <si>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</si>
  <si>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</si>
  <si>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</si>
  <si>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</si>
  <si>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</si>
  <si>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</si>
  <si>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</si>
  <si>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</si>
  <si>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</si>
  <si>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</si>
  <si>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</si>
  <si>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</si>
  <si>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</si>
  <si>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</si>
  <si>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</si>
  <si>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</si>
  <si>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</si>
  <si>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</si>
  <si>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</si>
  <si>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</si>
  <si>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</si>
  <si>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</si>
  <si>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</si>
  <si>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</si>
  <si>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</si>
  <si>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</si>
  <si>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</si>
  <si>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</si>
  <si>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</si>
  <si>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</si>
  <si>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</si>
  <si>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</si>
  <si>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</si>
  <si>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</si>
  <si>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</si>
  <si>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</si>
  <si>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</si>
  <si>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</si>
  <si>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</si>
  <si>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</si>
  <si>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</si>
  <si>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</si>
  <si>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</si>
  <si>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</si>
  <si>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</si>
  <si>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</si>
  <si>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</si>
  <si>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</si>
  <si>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</si>
  <si>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</si>
  <si>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</si>
  <si>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</si>
  <si>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</si>
  <si>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</si>
  <si>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</si>
  <si>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</si>
  <si>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</si>
  <si>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</si>
  <si>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</si>
  <si>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</si>
  <si>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</si>
  <si>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</si>
  <si>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</si>
  <si>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</si>
  <si>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</si>
  <si>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</si>
  <si>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</si>
  <si>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</si>
  <si>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</si>
  <si>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</si>
  <si>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</si>
  <si>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</si>
  <si>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</si>
  <si>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</si>
  <si>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</si>
  <si>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</si>
  <si>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</si>
  <si>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</si>
  <si>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</si>
  <si>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</si>
  <si>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</si>
  <si>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</si>
  <si>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</si>
  <si>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</si>
  <si>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</si>
  <si>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</si>
  <si>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</si>
  <si>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</si>
  <si>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</si>
  <si>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</si>
  <si>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</si>
  <si>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</si>
  <si>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</si>
  <si>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</si>
  <si>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</si>
  <si>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</si>
  <si>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</si>
  <si>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</si>
  <si>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</si>
  <si>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</si>
  <si>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</si>
  <si>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</si>
  <si>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</si>
  <si>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</si>
  <si>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</si>
  <si>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</si>
  <si>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</si>
  <si>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</si>
  <si>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</si>
  <si>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</si>
  <si>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</si>
  <si>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</si>
  <si>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</si>
  <si>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</si>
  <si>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</si>
  <si>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</si>
  <si>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</si>
  <si>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</si>
  <si>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</si>
  <si>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</si>
  <si>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</si>
  <si>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</si>
  <si>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</si>
  <si>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</si>
  <si>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</si>
  <si>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</si>
  <si>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</si>
  <si>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</si>
  <si>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</si>
  <si>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</si>
  <si>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</si>
  <si>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</si>
  <si>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</si>
  <si>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</si>
  <si>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</si>
  <si>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</si>
  <si>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</si>
  <si>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</si>
  <si>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</si>
  <si>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</si>
  <si>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</si>
  <si>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</si>
  <si>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</si>
  <si>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</si>
  <si>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</si>
  <si>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</si>
  <si>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</si>
  <si>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</si>
  <si>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</si>
  <si>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</si>
  <si>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</si>
  <si>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</si>
  <si>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</si>
  <si>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</si>
  <si>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</si>
  <si>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</si>
  <si>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</si>
  <si>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</si>
  <si>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</si>
  <si>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</si>
  <si>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</si>
  <si>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</si>
  <si>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</si>
  <si>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</si>
  <si>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</si>
  <si>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</si>
  <si>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</si>
  <si>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</si>
  <si>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</si>
  <si>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</si>
  <si>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</si>
  <si>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</si>
  <si>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</si>
  <si>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</si>
  <si>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</si>
  <si>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</si>
  <si>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</si>
  <si>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</si>
  <si>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</si>
  <si>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</si>
  <si>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</si>
  <si>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</si>
  <si>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</si>
  <si>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</si>
  <si>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</si>
  <si>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</si>
  <si>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</si>
  <si>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</si>
  <si>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</si>
  <si>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</si>
  <si>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</si>
  <si>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</si>
  <si>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</si>
  <si>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</si>
  <si>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</si>
  <si>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</si>
  <si>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</si>
  <si>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</si>
  <si>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</si>
  <si>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</si>
  <si>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</si>
  <si>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</si>
  <si>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</si>
  <si>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</si>
  <si>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</si>
  <si>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</si>
  <si>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</si>
  <si>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</si>
  <si>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</si>
  <si>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</si>
  <si>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</si>
  <si>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</si>
  <si>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</si>
  <si>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</si>
  <si>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</si>
  <si>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</si>
  <si>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</si>
  <si>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</si>
  <si>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</si>
  <si>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</si>
  <si>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</si>
  <si>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</si>
  <si>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</si>
  <si>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</si>
  <si>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</si>
  <si>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</si>
  <si>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</si>
  <si>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</si>
  <si>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</si>
  <si>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</si>
  <si>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</si>
  <si>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</si>
  <si>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</si>
  <si>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</si>
  <si>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</si>
  <si>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</si>
  <si>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</si>
  <si>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</si>
  <si>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</si>
  <si>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</si>
  <si>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</si>
  <si>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</si>
  <si>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</si>
  <si>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</si>
  <si>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</si>
  <si>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</si>
  <si>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</si>
  <si>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</si>
  <si>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</si>
  <si>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</si>
  <si>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</si>
  <si>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</si>
  <si>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</si>
  <si>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</si>
  <si>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</si>
  <si>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</si>
  <si>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</si>
  <si>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</si>
  <si>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</si>
  <si>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</si>
  <si>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</si>
  <si>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</si>
  <si>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</si>
  <si>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</si>
  <si>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</si>
  <si>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</si>
  <si>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</si>
  <si>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</si>
  <si>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</si>
  <si>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</si>
  <si>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</si>
  <si>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</si>
  <si>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</si>
  <si>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</si>
  <si>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</si>
  <si>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</si>
  <si>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</si>
  <si>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</si>
  <si>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</si>
  <si>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</si>
  <si>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</si>
  <si>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</si>
  <si>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</si>
  <si>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</si>
  <si>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</si>
  <si>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</si>
  <si>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</si>
  <si>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</si>
  <si>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</si>
  <si>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</si>
  <si>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</si>
  <si>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</si>
  <si>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</si>
  <si>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</si>
  <si>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</si>
  <si>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</si>
  <si>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</si>
  <si>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</si>
  <si>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</si>
  <si>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</si>
  <si>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</si>
  <si>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</si>
  <si>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</si>
  <si>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</si>
  <si>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</si>
  <si>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</si>
  <si>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</si>
  <si>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</si>
  <si>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</si>
  <si>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</si>
  <si>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</si>
  <si>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</si>
  <si>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</si>
  <si>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</si>
  <si>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</si>
  <si>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</si>
  <si>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</si>
  <si>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</si>
  <si>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</si>
  <si>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</si>
  <si>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</si>
  <si>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</si>
  <si>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</si>
  <si>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</si>
  <si>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</si>
  <si>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</si>
  <si>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</si>
  <si>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</si>
  <si>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</si>
  <si>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</si>
  <si>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</si>
  <si>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</si>
  <si>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</si>
  <si>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</si>
  <si>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</si>
  <si>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</si>
  <si>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</si>
  <si>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</si>
  <si>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</si>
  <si>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</si>
  <si>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</si>
  <si>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</si>
  <si>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</si>
  <si>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</si>
  <si>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</si>
  <si>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</si>
  <si>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</si>
  <si>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</si>
  <si>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</si>
  <si>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</si>
  <si>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</si>
  <si>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</si>
  <si>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</si>
  <si>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</si>
  <si>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</si>
  <si>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</si>
  <si>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</si>
  <si>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</si>
  <si>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</si>
  <si>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</si>
  <si>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</si>
  <si>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</si>
  <si>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</si>
  <si>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</si>
  <si>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</si>
  <si>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</si>
  <si>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</si>
  <si>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</si>
  <si>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</si>
  <si>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</si>
  <si>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</si>
  <si>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</si>
  <si>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</si>
  <si>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</si>
  <si>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</si>
  <si>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</si>
  <si>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</si>
  <si>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</si>
  <si>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</si>
  <si>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</si>
  <si>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</si>
  <si>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</si>
  <si>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</si>
  <si>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</si>
  <si>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</si>
  <si>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</si>
  <si>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</si>
  <si>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</si>
  <si>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</si>
  <si>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</si>
  <si>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</si>
  <si>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</si>
  <si>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</si>
  <si>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</si>
  <si>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</si>
  <si>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</si>
  <si>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</si>
  <si>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</si>
  <si>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</si>
  <si>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</si>
  <si>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</si>
  <si>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</si>
  <si>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</si>
  <si>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</si>
  <si>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</si>
  <si>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</si>
  <si>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</si>
  <si>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</si>
  <si>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</si>
  <si>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</si>
  <si>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</si>
  <si>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</si>
  <si>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</si>
  <si>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</si>
  <si>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</si>
  <si>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</si>
  <si>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</si>
  <si>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</si>
  <si>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</si>
  <si>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</si>
  <si>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</si>
  <si>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</si>
  <si>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</si>
  <si>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</si>
  <si>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</si>
  <si>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</si>
  <si>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</si>
  <si>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</si>
  <si>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</si>
  <si>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</si>
  <si>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</si>
  <si>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</si>
  <si>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</si>
  <si>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</si>
  <si>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</si>
  <si>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</si>
  <si>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</si>
  <si>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</si>
  <si>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</si>
  <si>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</si>
  <si>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</si>
  <si>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</si>
  <si>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</si>
  <si>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</si>
  <si>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</si>
  <si>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</si>
  <si>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</si>
  <si>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</si>
  <si>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</si>
  <si>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</si>
  <si>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</si>
  <si>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</si>
  <si>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</si>
  <si>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</si>
  <si>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</si>
  <si>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</si>
  <si>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</si>
  <si>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</si>
  <si>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</si>
  <si>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</si>
  <si>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</si>
  <si>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</si>
  <si>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</si>
  <si>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</si>
  <si>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</si>
  <si>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</si>
  <si>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</si>
  <si>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</si>
  <si>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</si>
  <si>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</si>
  <si>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</si>
  <si>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</si>
  <si>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</si>
  <si>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</si>
  <si>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</si>
  <si>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</si>
  <si>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</si>
  <si>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</si>
  <si>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</si>
  <si>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</si>
  <si>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</si>
  <si>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</si>
  <si>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</si>
  <si>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</si>
  <si>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</si>
  <si>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</si>
  <si>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</si>
  <si>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</si>
  <si>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</si>
  <si>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</si>
  <si>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</si>
  <si>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</si>
  <si>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</si>
  <si>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</si>
  <si>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</si>
  <si>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</si>
  <si>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</si>
  <si>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</si>
  <si>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</si>
  <si>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</si>
  <si>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</si>
  <si>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</si>
  <si>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</si>
  <si>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</si>
  <si>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</si>
  <si>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</si>
  <si>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</si>
  <si>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</si>
  <si>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</si>
  <si>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</si>
  <si>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</si>
  <si>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</si>
  <si>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</si>
  <si>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</si>
  <si>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</si>
  <si>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</si>
  <si>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</si>
  <si>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</si>
  <si>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</si>
  <si>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</si>
  <si>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</si>
  <si>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</si>
  <si>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</si>
  <si>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</si>
  <si>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</si>
  <si>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</si>
  <si>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</si>
  <si>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</si>
  <si>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</si>
  <si>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</si>
  <si>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</si>
  <si>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</si>
  <si>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</si>
  <si>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</si>
  <si>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</si>
  <si>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</si>
  <si>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</si>
  <si>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</si>
  <si>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</si>
  <si>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</si>
  <si>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</si>
  <si>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</si>
  <si>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</si>
  <si>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</si>
  <si>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</si>
  <si>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</si>
  <si>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</si>
  <si>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</si>
  <si>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</si>
  <si>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</si>
  <si>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</si>
  <si>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</si>
  <si>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</si>
  <si>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</si>
  <si>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</si>
  <si>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</si>
  <si>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</si>
  <si>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</si>
  <si>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</si>
  <si>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</si>
  <si>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</si>
  <si>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</si>
  <si>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</si>
  <si>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</si>
  <si>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</si>
  <si>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</si>
  <si>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</si>
  <si>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</si>
  <si>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</si>
  <si>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</si>
  <si>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</si>
  <si>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</si>
  <si>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</si>
  <si>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</si>
  <si>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</si>
  <si>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</si>
  <si>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</si>
  <si>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</si>
  <si>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</si>
  <si>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</si>
  <si>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</si>
  <si>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</si>
  <si>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</si>
  <si>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</si>
  <si>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</si>
  <si>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</si>
  <si>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</si>
  <si>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</si>
  <si>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</si>
  <si>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</si>
  <si>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</si>
  <si>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</si>
  <si>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</si>
  <si>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</si>
  <si>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</si>
  <si>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</si>
  <si>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</si>
  <si>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</si>
  <si>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</si>
  <si>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</si>
  <si>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</si>
  <si>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</si>
  <si>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</si>
  <si>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</si>
  <si>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</si>
  <si>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</si>
  <si>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</si>
  <si>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</si>
  <si>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</si>
  <si>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</si>
  <si>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</si>
  <si>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</si>
  <si>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</si>
  <si>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</si>
  <si>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</si>
  <si>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</si>
  <si>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</si>
  <si>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</si>
  <si>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</si>
  <si>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</si>
  <si>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</si>
  <si>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</si>
  <si>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</si>
  <si>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</si>
  <si>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</si>
  <si>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</si>
  <si>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</si>
  <si>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</si>
  <si>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</si>
  <si>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</si>
  <si>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</si>
  <si>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</si>
  <si>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</si>
  <si>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</si>
  <si>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</si>
  <si>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</si>
  <si>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</si>
  <si>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</si>
  <si>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</si>
  <si>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</si>
  <si>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</si>
  <si>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</si>
  <si>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</si>
  <si>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</si>
  <si>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</si>
  <si>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</si>
  <si>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</si>
  <si>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</si>
  <si>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</si>
  <si>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</si>
  <si>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</si>
  <si>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</si>
  <si>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</si>
  <si>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</si>
  <si>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</si>
  <si>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</si>
  <si>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</si>
  <si>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</si>
  <si>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</si>
  <si>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</si>
  <si>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</si>
  <si>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</si>
  <si>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</si>
  <si>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</si>
  <si>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</si>
  <si>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</si>
  <si>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</si>
  <si>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</si>
  <si>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</si>
  <si>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</si>
  <si>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</si>
  <si>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</si>
  <si>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</si>
  <si>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</si>
  <si>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</si>
  <si>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</si>
  <si>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</si>
  <si>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</si>
  <si>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</si>
  <si>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</si>
  <si>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</si>
  <si>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</si>
  <si>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</si>
  <si>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</si>
  <si>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</si>
  <si>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</si>
  <si>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</si>
  <si>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</si>
  <si>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</si>
  <si>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</si>
  <si>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</si>
  <si>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</si>
  <si>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</si>
  <si>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</si>
  <si>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</si>
  <si>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</si>
  <si>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</si>
  <si>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</si>
  <si>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</si>
  <si>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</si>
  <si>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</si>
  <si>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</si>
  <si>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</si>
  <si>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</si>
  <si>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</si>
  <si>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</si>
  <si>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</si>
  <si>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</si>
  <si>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</si>
  <si>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</si>
  <si>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</si>
  <si>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</si>
  <si>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</si>
  <si>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</si>
  <si>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</si>
  <si>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</si>
  <si>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</si>
  <si>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</si>
  <si>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</si>
  <si>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</si>
  <si>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</si>
  <si>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</si>
  <si>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</si>
  <si>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</si>
  <si>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</si>
  <si>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</si>
  <si>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</si>
  <si>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</si>
  <si>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</si>
  <si>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</si>
  <si>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</si>
  <si>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</si>
  <si>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</si>
  <si>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</si>
  <si>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</si>
  <si>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</si>
  <si>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</si>
  <si>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</si>
  <si>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</si>
  <si>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</si>
  <si>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</si>
  <si>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</si>
  <si>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</si>
  <si>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</si>
  <si>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</si>
  <si>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</si>
  <si>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</si>
  <si>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</si>
  <si>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</si>
  <si>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</si>
  <si>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</si>
  <si>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</si>
  <si>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</si>
  <si>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</si>
  <si>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</si>
  <si>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</si>
  <si>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</si>
  <si>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</si>
  <si>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</si>
  <si>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</si>
  <si>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</si>
  <si>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</si>
  <si>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</si>
  <si>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</si>
  <si>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</si>
  <si>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</si>
  <si>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</si>
  <si>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</si>
  <si>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</si>
  <si>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</si>
  <si>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</si>
  <si>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</si>
  <si>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</si>
  <si>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</si>
  <si>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</si>
  <si>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</si>
  <si>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</si>
  <si>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</si>
  <si>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</si>
  <si>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</si>
  <si>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</si>
  <si>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</si>
  <si>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</si>
  <si>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</si>
  <si>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</si>
  <si>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</si>
  <si>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</si>
  <si>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</si>
  <si>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</si>
  <si>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</si>
  <si>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</si>
  <si>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</si>
  <si>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</si>
  <si>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</si>
  <si>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</si>
  <si>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</si>
  <si>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</si>
  <si>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</si>
  <si>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</si>
  <si>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</si>
  <si>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</si>
  <si>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</si>
  <si>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</si>
  <si>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</si>
  <si>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</si>
  <si>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</si>
  <si>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</si>
  <si>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</si>
  <si>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</si>
  <si>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</si>
  <si>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</si>
  <si>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</si>
  <si>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</si>
  <si>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</si>
  <si>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</si>
  <si>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</si>
  <si>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</si>
  <si>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</si>
  <si>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</si>
  <si>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</si>
  <si>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</si>
  <si>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</si>
  <si>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</si>
  <si>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</si>
  <si>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</si>
  <si>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</si>
  <si>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</si>
  <si>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</si>
  <si>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</si>
  <si>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</si>
  <si>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</si>
  <si>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</si>
  <si>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</si>
  <si>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</si>
  <si>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</si>
  <si>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</si>
  <si>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</si>
  <si>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</si>
  <si>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</si>
  <si>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</si>
  <si>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</si>
  <si>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</si>
  <si>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</si>
  <si>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</si>
  <si>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</si>
  <si>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</si>
  <si>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</si>
  <si>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</si>
  <si>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</si>
  <si>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</si>
  <si>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</si>
  <si>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</si>
  <si>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</si>
  <si>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</si>
  <si>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</si>
  <si>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</si>
  <si>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</si>
  <si>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</si>
  <si>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</si>
  <si>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</si>
  <si>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</si>
  <si>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</si>
  <si>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</si>
  <si>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</si>
  <si>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</si>
  <si>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</si>
  <si>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</si>
  <si>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</si>
  <si>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</si>
  <si>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</si>
  <si>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</si>
  <si>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</si>
  <si>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</si>
  <si>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</si>
  <si>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</si>
  <si>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</si>
  <si>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</si>
  <si>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</si>
  <si>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</si>
  <si>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</si>
  <si>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</si>
  <si>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</si>
  <si>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</si>
  <si>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</si>
  <si>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</si>
  <si>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</si>
  <si>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</si>
  <si>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</si>
  <si>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</si>
  <si>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</si>
  <si>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</si>
  <si>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</si>
  <si>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</si>
  <si>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</si>
  <si>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</si>
  <si>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</si>
  <si>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</si>
  <si>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</si>
  <si>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</si>
  <si>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</si>
  <si>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</si>
  <si>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</si>
  <si>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</si>
  <si>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</si>
  <si>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</si>
  <si>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</si>
  <si>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</si>
  <si>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</si>
  <si>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</si>
  <si>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</si>
  <si>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</si>
  <si>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</si>
  <si>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</si>
  <si>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</si>
  <si>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</si>
  <si>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</si>
  <si>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</si>
  <si>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</si>
  <si>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</si>
  <si>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</si>
  <si>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</si>
  <si>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</si>
  <si>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</si>
  <si>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</si>
  <si>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</si>
  <si>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</si>
  <si>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</si>
  <si>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</si>
  <si>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</si>
  <si>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</si>
  <si>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</si>
  <si>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</si>
  <si>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</si>
  <si>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</si>
  <si>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</si>
  <si>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</si>
  <si>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</si>
  <si>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</si>
  <si>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</si>
  <si>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</si>
  <si>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</si>
  <si>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</si>
  <si>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</si>
  <si>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</si>
  <si>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</si>
  <si>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</si>
  <si>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</si>
  <si>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</si>
  <si>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</si>
  <si>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</si>
  <si>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</si>
  <si>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</si>
  <si>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</si>
  <si>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</si>
  <si>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</si>
  <si>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</si>
  <si>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</si>
  <si>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</si>
  <si>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</si>
  <si>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</si>
  <si>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</si>
  <si>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</si>
  <si>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</si>
  <si>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</si>
  <si>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</si>
  <si>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</si>
  <si>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</si>
  <si>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</si>
  <si>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</si>
  <si>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</si>
  <si>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</si>
  <si>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</si>
  <si>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</si>
  <si>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</si>
  <si>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</si>
  <si>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</si>
  <si>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</si>
  <si>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</si>
  <si>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</si>
  <si>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</si>
  <si>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</si>
  <si>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</si>
  <si>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</si>
  <si>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</si>
  <si>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</si>
  <si>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</si>
  <si>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</si>
  <si>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</si>
  <si>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</si>
  <si>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</si>
  <si>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</si>
  <si>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</si>
  <si>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</si>
  <si>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</si>
  <si>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</si>
  <si>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</si>
  <si>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</si>
  <si>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</si>
  <si>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</si>
  <si>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</si>
  <si>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</si>
  <si>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</si>
  <si>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</si>
  <si>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</si>
  <si>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</si>
  <si>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</si>
  <si>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</si>
  <si>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</si>
  <si>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</si>
  <si>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</si>
  <si>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</si>
  <si>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</si>
  <si>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</si>
  <si>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</si>
  <si>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</si>
  <si>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</si>
  <si>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</si>
  <si>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</si>
  <si>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</si>
  <si>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</si>
  <si>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</si>
  <si>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</si>
  <si>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</si>
  <si>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</si>
  <si>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</si>
  <si>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</si>
  <si>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</si>
  <si>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</si>
  <si>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</si>
  <si>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</si>
  <si>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</si>
  <si>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</si>
  <si>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</si>
  <si>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</si>
  <si>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</si>
  <si>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</si>
  <si>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</si>
  <si>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</si>
  <si>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</si>
  <si>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</si>
  <si>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</si>
  <si>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</si>
  <si>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</si>
  <si>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</si>
  <si>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</si>
  <si>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</si>
  <si>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</si>
  <si>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</si>
  <si>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</si>
  <si>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</si>
  <si>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</si>
  <si>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</si>
  <si>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</si>
  <si>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</si>
  <si>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</si>
  <si>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</si>
  <si>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</si>
  <si>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</si>
  <si>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</si>
  <si>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</si>
  <si>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</si>
  <si>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</si>
  <si>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</si>
  <si>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</si>
  <si>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</si>
  <si>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</si>
  <si>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</si>
  <si>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</si>
  <si>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</si>
  <si>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</si>
  <si>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</si>
  <si>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</si>
  <si>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</si>
  <si>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</si>
  <si>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</si>
  <si>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</si>
  <si>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</si>
  <si>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</si>
  <si>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</si>
  <si>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</si>
  <si>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</si>
  <si>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</si>
  <si>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</si>
  <si>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</si>
  <si>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</si>
  <si>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</si>
  <si>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</si>
  <si>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</si>
  <si>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</si>
  <si>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</si>
  <si>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</si>
  <si>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</si>
  <si>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</si>
  <si>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</si>
  <si>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</si>
  <si>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</si>
  <si>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</si>
  <si>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</si>
  <si>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</si>
  <si>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</si>
  <si>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</si>
  <si>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</si>
  <si>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</si>
  <si>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</si>
  <si>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</si>
  <si>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</si>
  <si>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</si>
  <si>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</si>
  <si>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</si>
  <si>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</si>
  <si>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</si>
  <si>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</si>
  <si>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</si>
  <si>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</si>
  <si>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</si>
  <si>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</si>
  <si>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</si>
  <si>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</si>
  <si>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</si>
  <si>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</si>
  <si>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</si>
  <si>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</si>
  <si>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</si>
  <si>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</si>
  <si>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</si>
  <si>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</si>
  <si>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</si>
  <si>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</si>
  <si>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</si>
  <si>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</si>
  <si>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</si>
  <si>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</si>
  <si>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</si>
  <si>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</si>
  <si>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</si>
  <si>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</si>
  <si>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</si>
  <si>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</si>
  <si>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</si>
  <si>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</si>
  <si>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</si>
  <si>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</si>
  <si>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</si>
  <si>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</si>
  <si>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</si>
  <si>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</si>
  <si>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</si>
  <si>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</si>
  <si>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</si>
  <si>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</si>
  <si>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</si>
  <si>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</si>
  <si>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</si>
  <si>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</si>
  <si>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</si>
  <si>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</si>
  <si>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</si>
  <si>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</si>
  <si>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</si>
  <si>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</si>
  <si>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</si>
  <si>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</si>
  <si>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</si>
  <si>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</si>
  <si>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</si>
  <si>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</si>
  <si>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</si>
  <si>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</si>
  <si>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</si>
  <si>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</si>
  <si>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</si>
  <si>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</si>
  <si>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</si>
  <si>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</si>
  <si>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</si>
  <si>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</si>
  <si>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</si>
  <si>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</si>
  <si>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</si>
  <si>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</si>
  <si>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</si>
  <si>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</si>
  <si>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</si>
  <si>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</si>
  <si>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</si>
  <si>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</si>
  <si>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</si>
  <si>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</si>
  <si>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</si>
  <si>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</si>
  <si>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</si>
  <si>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</si>
  <si>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</si>
  <si>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</si>
  <si>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</si>
  <si>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</si>
  <si>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</si>
  <si>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</si>
  <si>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</si>
  <si>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</si>
  <si>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</si>
  <si>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</si>
  <si>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</si>
  <si>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</si>
  <si>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</si>
  <si>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</si>
  <si>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</si>
  <si>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</si>
  <si>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</si>
  <si>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</si>
  <si>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</si>
  <si>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</si>
  <si>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</si>
  <si>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</si>
  <si>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</si>
  <si>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</si>
  <si>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</si>
  <si>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</si>
  <si>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</si>
  <si>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</si>
  <si>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</si>
  <si>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</si>
  <si>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</si>
  <si>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</si>
  <si>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</si>
  <si>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</si>
  <si>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</si>
  <si>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</si>
  <si>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</si>
  <si>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</si>
  <si>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</si>
  <si>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</si>
  <si>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</si>
  <si>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</si>
  <si>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</si>
  <si>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</si>
  <si>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</si>
  <si>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</si>
  <si>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</si>
  <si>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</si>
  <si>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</si>
  <si>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</si>
  <si>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</si>
  <si>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</si>
  <si>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</si>
  <si>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</si>
  <si>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</si>
  <si>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</si>
  <si>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</si>
  <si>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</si>
  <si>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</si>
  <si>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</si>
  <si>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</si>
  <si>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</si>
  <si>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</si>
  <si>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</si>
  <si>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</si>
  <si>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</si>
  <si>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</si>
  <si>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</si>
  <si>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</si>
  <si>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</si>
  <si>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</si>
  <si>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</si>
  <si>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</si>
  <si>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</si>
  <si>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</si>
  <si>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</si>
  <si>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</si>
  <si>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</si>
  <si>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</si>
  <si>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</si>
  <si>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</si>
  <si>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</si>
  <si>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</si>
  <si>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</si>
  <si>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</si>
  <si>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</si>
  <si>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</si>
  <si>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</si>
  <si>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</si>
  <si>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</si>
  <si>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</si>
  <si>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</si>
  <si>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</si>
  <si>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</si>
  <si>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</si>
  <si>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</si>
  <si>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</si>
  <si>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</si>
  <si>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</si>
  <si>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</si>
  <si>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</si>
  <si>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</si>
  <si>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</si>
  <si>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</si>
  <si>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</si>
  <si>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</si>
  <si>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</si>
  <si>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</si>
  <si>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</si>
  <si>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</si>
  <si>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</si>
  <si>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</si>
  <si>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</si>
  <si>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</si>
  <si>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</si>
  <si>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</si>
  <si>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</si>
  <si>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</si>
  <si>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</si>
  <si>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</si>
  <si>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</si>
  <si>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</si>
  <si>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</si>
  <si>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</si>
  <si>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</si>
  <si>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</si>
  <si>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</si>
  <si>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</si>
  <si>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</si>
  <si>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</si>
  <si>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</si>
  <si>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</si>
  <si>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</si>
  <si>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</si>
  <si>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</si>
  <si>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</si>
  <si>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</si>
  <si>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</si>
  <si>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</si>
  <si>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</si>
  <si>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</si>
  <si>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</si>
  <si>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</si>
  <si>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</si>
  <si>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</si>
  <si>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</si>
  <si>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</si>
  <si>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</si>
  <si>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</si>
  <si>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</si>
  <si>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</si>
  <si>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</si>
  <si>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</si>
  <si>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</si>
  <si>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</si>
  <si>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</si>
  <si>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</si>
  <si>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</si>
  <si>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</si>
  <si>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</si>
  <si>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</si>
  <si>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</si>
  <si>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</si>
  <si>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</si>
  <si>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</si>
  <si>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</si>
  <si>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</si>
  <si>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</si>
  <si>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</si>
  <si>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</si>
  <si>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</si>
  <si>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</si>
  <si>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</si>
  <si>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</si>
  <si>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</si>
  <si>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</si>
  <si>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</si>
  <si>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</si>
  <si>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</si>
  <si>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</si>
  <si>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</si>
  <si>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</si>
  <si>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</si>
  <si>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</si>
  <si>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</si>
  <si>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</si>
  <si>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</si>
  <si>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</si>
  <si>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</si>
  <si>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</si>
  <si>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</si>
  <si>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</si>
  <si>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</si>
  <si>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</si>
  <si>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</si>
  <si>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</si>
  <si>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</si>
  <si>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</si>
  <si>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</si>
  <si>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</si>
  <si>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</si>
  <si>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</si>
  <si>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</si>
  <si>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</si>
  <si>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</si>
  <si>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</si>
  <si>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</si>
  <si>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</si>
  <si>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</si>
  <si>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</si>
  <si>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</si>
  <si>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</si>
  <si>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</si>
  <si>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</si>
  <si>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</si>
  <si>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</si>
  <si>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</si>
  <si>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</si>
  <si>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</si>
  <si>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</si>
  <si>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</si>
  <si>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</si>
  <si>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</si>
  <si>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</si>
  <si>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</si>
  <si>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</si>
  <si>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</si>
  <si>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</si>
  <si>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</si>
  <si>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</si>
  <si>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</si>
  <si>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</si>
  <si>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</si>
  <si>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</si>
  <si>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</si>
  <si>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</si>
  <si>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</si>
  <si>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</si>
  <si>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</si>
  <si>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</si>
  <si>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</si>
  <si>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</si>
  <si>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</si>
  <si>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</si>
  <si>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</si>
  <si>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</si>
  <si>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</si>
  <si>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</si>
  <si>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</si>
  <si>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</si>
  <si>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</si>
  <si>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</si>
  <si>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</si>
  <si>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</si>
  <si>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</si>
  <si>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</si>
  <si>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</si>
  <si>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</si>
  <si>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</si>
  <si>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</si>
  <si>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</si>
  <si>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</si>
  <si>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</si>
  <si>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</si>
  <si>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</si>
  <si>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</si>
  <si>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</si>
  <si>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</si>
  <si>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</si>
  <si>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</si>
  <si>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</si>
  <si>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</si>
  <si>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</si>
  <si>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</si>
  <si>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</si>
  <si>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</si>
  <si>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</si>
  <si>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</si>
  <si>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</si>
  <si>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</si>
  <si>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</si>
  <si>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</si>
  <si>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</si>
  <si>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</si>
  <si>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</si>
  <si>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</si>
  <si>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</si>
  <si>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</si>
  <si>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</si>
  <si>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</si>
  <si>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</si>
  <si>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</si>
  <si>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</si>
  <si>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</si>
  <si>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</si>
  <si>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</si>
  <si>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ŽAKANJE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</si>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</sst>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1607310.31</v>
      </c>
      <c r="D2" s="7">
        <f>'PR-RAS'!E6</f>
        <v>1710636.54</v>
      </c>
      <c r="E2" s="7">
        <v>0</v>
      </c>
      <c r="F2" s="7">
        <v>0</v>
      </c>
      <c r="G2" s="8">
        <f t="shared" ref="G2:G274" si="0">(B2/1000)*(C2*1+D2*2)</f>
        <v>5028.5833900000007</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1298120.08</v>
      </c>
      <c r="D45" s="2">
        <f>'PR-RAS'!E49</f>
        <v>1395257.8</v>
      </c>
      <c r="E45" s="2">
        <v>0</v>
      </c>
      <c r="F45" s="2">
        <v>0</v>
      </c>
      <c r="G45" s="3">
        <f t="shared" si="0"/>
        <v>179899.96992</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4975</v>
      </c>
      <c r="D49" s="2">
        <f>'PR-RAS'!E53</f>
        <v>16570</v>
      </c>
      <c r="E49" s="2">
        <v>0</v>
      </c>
      <c r="F49" s="2">
        <v>0</v>
      </c>
      <c r="G49" s="3">
        <f t="shared" si="0"/>
        <v>1829.52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4975</v>
      </c>
      <c r="D52" s="2">
        <f>'PR-RAS'!E56</f>
        <v>16570</v>
      </c>
      <c r="E52" s="2">
        <v>0</v>
      </c>
      <c r="F52" s="2">
        <v>0</v>
      </c>
      <c r="G52" s="3">
        <f t="shared" si="0"/>
        <v>1943.8649999999998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1292749.8900000001</v>
      </c>
      <c r="D64" s="2">
        <f>'PR-RAS'!E68</f>
        <v>1378687.8</v>
      </c>
      <c r="E64" s="2">
        <v>0</v>
      </c>
      <c r="F64" s="2">
        <v>0</v>
      </c>
      <c r="G64" s="3">
        <f t="shared" si="0"/>
        <v>255157.90587000002</v>
      </c>
      <c r="H64" s="3">
        <f t="shared" si="1"/>
        <v>0.30999999982304871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1278810.8400000001</v>
      </c>
      <c r="D65" s="2">
        <f>'PR-RAS'!E69</f>
        <v>1376559.22</v>
      </c>
      <c r="E65" s="2">
        <v>0</v>
      </c>
      <c r="F65" s="2">
        <v>0</v>
      </c>
      <c r="G65" s="3">
        <f t="shared" si="0"/>
        <v>258043.47392000002</v>
      </c>
      <c r="H65" s="3">
        <f t="shared" si="1"/>
        <v>0.37999999988824129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13939.05</v>
      </c>
      <c r="D66" s="2">
        <f>'PR-RAS'!E70</f>
        <v>2128.58</v>
      </c>
      <c r="E66" s="2">
        <v>0</v>
      </c>
      <c r="F66" s="2">
        <v>0</v>
      </c>
      <c r="G66" s="3">
        <f t="shared" si="0"/>
        <v>1182.7536499999999</v>
      </c>
      <c r="H66" s="3">
        <f t="shared" si="1"/>
        <v>0.46999999999934516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395.19</v>
      </c>
      <c r="D70" s="2">
        <f>'PR-RAS'!E74</f>
        <v>0</v>
      </c>
      <c r="E70" s="2">
        <v>0</v>
      </c>
      <c r="F70" s="2">
        <v>0</v>
      </c>
      <c r="G70" s="3">
        <f t="shared" si="0"/>
        <v>27.268110000000004</v>
      </c>
      <c r="H70" s="3">
        <f t="shared" si="1"/>
        <v>0.18999999999999773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395.19</v>
      </c>
      <c r="D71" s="2">
        <f>'PR-RAS'!E75</f>
        <v>0</v>
      </c>
      <c r="E71" s="2">
        <v>0</v>
      </c>
      <c r="F71" s="2">
        <v>0</v>
      </c>
      <c r="G71" s="3">
        <f t="shared" si="0"/>
        <v>27.663300000000003</v>
      </c>
      <c r="H71" s="3">
        <f t="shared" si="1"/>
        <v>0.18999999999999773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276.58999999999997</v>
      </c>
      <c r="D78" s="2">
        <f>'PR-RAS'!E82</f>
        <v>276.58999999999997</v>
      </c>
      <c r="E78" s="2">
        <v>0</v>
      </c>
      <c r="F78" s="2">
        <v>0</v>
      </c>
      <c r="G78" s="3">
        <f t="shared" si="0"/>
        <v>63.892289999999996</v>
      </c>
      <c r="H78" s="3">
        <f t="shared" si="1"/>
        <v>0.82000000000005002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276.58999999999997</v>
      </c>
      <c r="D87" s="2">
        <f>'PR-RAS'!E91</f>
        <v>276.58999999999997</v>
      </c>
      <c r="E87" s="2">
        <v>0</v>
      </c>
      <c r="F87" s="2">
        <v>0</v>
      </c>
      <c r="G87" s="3">
        <f t="shared" si="0"/>
        <v>71.360219999999998</v>
      </c>
      <c r="H87" s="3">
        <f t="shared" si="1"/>
        <v>0.82000000000005002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276.58999999999997</v>
      </c>
      <c r="D90" s="2">
        <f>'PR-RAS'!E94</f>
        <v>276.58999999999997</v>
      </c>
      <c r="E90" s="2">
        <v>0</v>
      </c>
      <c r="F90" s="2">
        <v>0</v>
      </c>
      <c r="G90" s="3">
        <f t="shared" si="0"/>
        <v>73.849530000000001</v>
      </c>
      <c r="H90" s="3">
        <f t="shared" si="1"/>
        <v>0.82000000000005002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22507.24</v>
      </c>
      <c r="D102" s="2">
        <f>'PR-RAS'!E106</f>
        <v>20360.46</v>
      </c>
      <c r="E102" s="2">
        <v>0</v>
      </c>
      <c r="F102" s="2">
        <v>0</v>
      </c>
      <c r="G102" s="3">
        <f t="shared" si="0"/>
        <v>6386.0441600000004</v>
      </c>
      <c r="H102" s="3">
        <f t="shared" si="1"/>
        <v>0.7000000000007276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22507.24</v>
      </c>
      <c r="D108" s="2">
        <f>'PR-RAS'!E112</f>
        <v>20360.46</v>
      </c>
      <c r="E108" s="2">
        <v>0</v>
      </c>
      <c r="F108" s="2">
        <v>0</v>
      </c>
      <c r="G108" s="3">
        <f t="shared" si="0"/>
        <v>6765.4131200000002</v>
      </c>
      <c r="H108" s="3">
        <f t="shared" si="1"/>
        <v>0.7000000000007276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22507.24</v>
      </c>
      <c r="D113" s="2">
        <f>'PR-RAS'!E117</f>
        <v>20360.46</v>
      </c>
      <c r="E113" s="2">
        <v>0</v>
      </c>
      <c r="F113" s="2">
        <v>0</v>
      </c>
      <c r="G113" s="3">
        <f t="shared" si="0"/>
        <v>7081.5539200000003</v>
      </c>
      <c r="H113" s="3">
        <f t="shared" si="1"/>
        <v>0.7000000000007276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19267.059999999998</v>
      </c>
      <c r="D121" s="2">
        <f>'PR-RAS'!E125</f>
        <v>13525.49</v>
      </c>
      <c r="E121" s="2">
        <v>0</v>
      </c>
      <c r="F121" s="2">
        <v>0</v>
      </c>
      <c r="G121" s="3">
        <f t="shared" si="0"/>
        <v>5558.1647999999986</v>
      </c>
      <c r="H121" s="3">
        <f t="shared" si="1"/>
        <v>0.54999999999745341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12609.32</v>
      </c>
      <c r="D122" s="2">
        <f>'PR-RAS'!E126</f>
        <v>10696.18</v>
      </c>
      <c r="E122" s="2">
        <v>0</v>
      </c>
      <c r="F122" s="2">
        <v>0</v>
      </c>
      <c r="G122" s="3">
        <f t="shared" si="0"/>
        <v>4114.2032799999997</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3300</v>
      </c>
      <c r="D123" s="2">
        <f>'PR-RAS'!E127</f>
        <v>0</v>
      </c>
      <c r="E123" s="2">
        <v>0</v>
      </c>
      <c r="F123" s="2">
        <v>0</v>
      </c>
      <c r="G123" s="3">
        <f t="shared" si="0"/>
        <v>402.59999999999997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9309.32</v>
      </c>
      <c r="D124" s="2">
        <f>'PR-RAS'!E128</f>
        <v>10696.18</v>
      </c>
      <c r="E124" s="2">
        <v>0</v>
      </c>
      <c r="F124" s="2">
        <v>0</v>
      </c>
      <c r="G124" s="3">
        <f t="shared" si="0"/>
        <v>3776.3066399999998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6657.74</v>
      </c>
      <c r="D125" s="2">
        <f>'PR-RAS'!E129</f>
        <v>2829.31</v>
      </c>
      <c r="E125" s="2">
        <v>0</v>
      </c>
      <c r="F125" s="2">
        <v>0</v>
      </c>
      <c r="G125" s="3">
        <f t="shared" si="0"/>
        <v>1527.22864</v>
      </c>
      <c r="H125" s="3">
        <f t="shared" si="1"/>
        <v>0.57000000000016371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1495</v>
      </c>
      <c r="D126" s="2">
        <f>'PR-RAS'!E130</f>
        <v>540</v>
      </c>
      <c r="E126" s="2">
        <v>0</v>
      </c>
      <c r="F126" s="2">
        <v>0</v>
      </c>
      <c r="G126" s="3">
        <f t="shared" si="0"/>
        <v>321.875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5162.74</v>
      </c>
      <c r="D127" s="2">
        <f>'PR-RAS'!E131</f>
        <v>2289.31</v>
      </c>
      <c r="E127" s="2">
        <v>0</v>
      </c>
      <c r="F127" s="2">
        <v>0</v>
      </c>
      <c r="G127" s="3">
        <f t="shared" si="0"/>
        <v>1227.4113600000001</v>
      </c>
      <c r="H127" s="3">
        <f t="shared" si="1"/>
        <v>0.57000000000016371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267139.33999999997</v>
      </c>
      <c r="D130" s="2">
        <f>'PR-RAS'!E134</f>
        <v>281216.2</v>
      </c>
      <c r="E130" s="2">
        <v>0</v>
      </c>
      <c r="F130" s="2">
        <v>0</v>
      </c>
      <c r="G130" s="3">
        <f t="shared" si="0"/>
        <v>107014.75446</v>
      </c>
      <c r="H130" s="3">
        <f t="shared" si="1"/>
        <v>0.53999999997904524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267139.33999999997</v>
      </c>
      <c r="D131" s="2">
        <f>'PR-RAS'!E135</f>
        <v>281216.2</v>
      </c>
      <c r="E131" s="2">
        <v>0</v>
      </c>
      <c r="F131" s="2">
        <v>0</v>
      </c>
      <c r="G131" s="3">
        <f t="shared" si="0"/>
        <v>107844.3262</v>
      </c>
      <c r="H131" s="3">
        <f t="shared" si="1"/>
        <v>0.53999999997904524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259403.34</v>
      </c>
      <c r="D132" s="2">
        <f>'PR-RAS'!E136</f>
        <v>280782.89</v>
      </c>
      <c r="E132" s="2">
        <v>0</v>
      </c>
      <c r="F132" s="2">
        <v>0</v>
      </c>
      <c r="G132" s="3">
        <f t="shared" si="0"/>
        <v>107546.95472000001</v>
      </c>
      <c r="H132" s="3">
        <f t="shared" si="1"/>
        <v>0.4499999999825377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7736</v>
      </c>
      <c r="D133" s="2">
        <f>'PR-RAS'!E137</f>
        <v>433.31</v>
      </c>
      <c r="E133" s="2">
        <v>0</v>
      </c>
      <c r="F133" s="2">
        <v>0</v>
      </c>
      <c r="G133" s="3">
        <f t="shared" si="0"/>
        <v>1135.5458400000002</v>
      </c>
      <c r="H133" s="3">
        <f t="shared" si="1"/>
        <v>0.31000000000000227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1579095.8299999998</v>
      </c>
      <c r="D148" s="2">
        <f>'PR-RAS'!E152</f>
        <v>1805307.2200000002</v>
      </c>
      <c r="E148" s="2">
        <v>0</v>
      </c>
      <c r="F148" s="2">
        <v>0</v>
      </c>
      <c r="G148" s="3">
        <f t="shared" si="0"/>
        <v>762887.40969</v>
      </c>
      <c r="H148" s="3">
        <f t="shared" si="1"/>
        <v>0.3900000003632158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1193556.8399999999</v>
      </c>
      <c r="D149" s="2">
        <f>'PR-RAS'!E153</f>
        <v>1416245.6500000001</v>
      </c>
      <c r="E149" s="2">
        <v>0</v>
      </c>
      <c r="F149" s="2">
        <v>0</v>
      </c>
      <c r="G149" s="3">
        <f t="shared" si="0"/>
        <v>595855.12471999996</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984799.64</v>
      </c>
      <c r="D150" s="2">
        <f>'PR-RAS'!E154</f>
        <v>1173928.8600000001</v>
      </c>
      <c r="E150" s="2">
        <v>0</v>
      </c>
      <c r="F150" s="2">
        <v>0</v>
      </c>
      <c r="G150" s="3">
        <f t="shared" si="0"/>
        <v>496565.94664000004</v>
      </c>
      <c r="H150" s="3">
        <f t="shared" si="1"/>
        <v>0.49999999988358468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984799.64</v>
      </c>
      <c r="D151" s="2">
        <f>'PR-RAS'!E155</f>
        <v>1173928.8600000001</v>
      </c>
      <c r="E151" s="2">
        <v>0</v>
      </c>
      <c r="F151" s="2">
        <v>0</v>
      </c>
      <c r="G151" s="3">
        <f t="shared" si="0"/>
        <v>499898.60400000005</v>
      </c>
      <c r="H151" s="3">
        <f t="shared" si="1"/>
        <v>0.49999999988358468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46282.95</v>
      </c>
      <c r="D155" s="2">
        <f>'PR-RAS'!E159</f>
        <v>49643.31</v>
      </c>
      <c r="E155" s="2">
        <v>0</v>
      </c>
      <c r="F155" s="2">
        <v>0</v>
      </c>
      <c r="G155" s="3">
        <f t="shared" si="0"/>
        <v>22417.713780000002</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162474.25</v>
      </c>
      <c r="D156" s="2">
        <f>'PR-RAS'!E160</f>
        <v>192673.48</v>
      </c>
      <c r="E156" s="2">
        <v>0</v>
      </c>
      <c r="F156" s="2">
        <v>0</v>
      </c>
      <c r="G156" s="3">
        <f t="shared" si="0"/>
        <v>84912.287549999994</v>
      </c>
      <c r="H156" s="3">
        <f t="shared" si="1"/>
        <v>0.73000000001047738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162454.54999999999</v>
      </c>
      <c r="D158" s="2">
        <f>'PR-RAS'!E162</f>
        <v>192673.48</v>
      </c>
      <c r="E158" s="2">
        <v>0</v>
      </c>
      <c r="F158" s="2">
        <v>0</v>
      </c>
      <c r="G158" s="3">
        <f t="shared" si="0"/>
        <v>86004.837070000009</v>
      </c>
      <c r="H158" s="3">
        <f t="shared" si="1"/>
        <v>0.93000000002211891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19.7</v>
      </c>
      <c r="D159" s="2">
        <f>'PR-RAS'!E163</f>
        <v>0</v>
      </c>
      <c r="E159" s="2">
        <v>0</v>
      </c>
      <c r="F159" s="2">
        <v>0</v>
      </c>
      <c r="G159" s="3">
        <f t="shared" si="0"/>
        <v>3.1126</v>
      </c>
      <c r="H159" s="3">
        <f t="shared" si="1"/>
        <v>0.30000000000000071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384449.8</v>
      </c>
      <c r="D160" s="2">
        <f>'PR-RAS'!E164</f>
        <v>377387.76999999996</v>
      </c>
      <c r="E160" s="2">
        <v>0</v>
      </c>
      <c r="F160" s="2">
        <v>0</v>
      </c>
      <c r="G160" s="3">
        <f t="shared" si="0"/>
        <v>181136.82905999999</v>
      </c>
      <c r="H160" s="3">
        <f t="shared" si="1"/>
        <v>0.43000000005122274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55325.070000000007</v>
      </c>
      <c r="D161" s="2">
        <f>'PR-RAS'!E165</f>
        <v>57655.85</v>
      </c>
      <c r="E161" s="2">
        <v>0</v>
      </c>
      <c r="F161" s="2">
        <v>0</v>
      </c>
      <c r="G161" s="3">
        <f t="shared" si="0"/>
        <v>27301.883200000004</v>
      </c>
      <c r="H161" s="3">
        <f t="shared" si="1"/>
        <v>0.22000000000844011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3548.22</v>
      </c>
      <c r="D162" s="2">
        <f>'PR-RAS'!E166</f>
        <v>3394.09</v>
      </c>
      <c r="E162" s="2">
        <v>0</v>
      </c>
      <c r="F162" s="2">
        <v>0</v>
      </c>
      <c r="G162" s="3">
        <f t="shared" si="0"/>
        <v>1664.1604</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46587.44</v>
      </c>
      <c r="D163" s="2">
        <f>'PR-RAS'!E167</f>
        <v>52135.69</v>
      </c>
      <c r="E163" s="2">
        <v>0</v>
      </c>
      <c r="F163" s="2">
        <v>0</v>
      </c>
      <c r="G163" s="3">
        <f t="shared" si="0"/>
        <v>24439.128840000001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4198.41</v>
      </c>
      <c r="D164" s="2">
        <f>'PR-RAS'!E168</f>
        <v>1183.6099999999999</v>
      </c>
      <c r="E164" s="2">
        <v>0</v>
      </c>
      <c r="F164" s="2">
        <v>0</v>
      </c>
      <c r="G164" s="3">
        <f t="shared" si="0"/>
        <v>1070.19769</v>
      </c>
      <c r="H164" s="3">
        <f t="shared" si="1"/>
        <v>0.79999999999995453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991</v>
      </c>
      <c r="D165" s="2">
        <f>'PR-RAS'!E169</f>
        <v>942.46</v>
      </c>
      <c r="E165" s="2">
        <v>0</v>
      </c>
      <c r="F165" s="2">
        <v>0</v>
      </c>
      <c r="G165" s="3">
        <f t="shared" si="0"/>
        <v>471.65088000000003</v>
      </c>
      <c r="H165" s="3">
        <f t="shared" si="1"/>
        <v>0.46000000000003638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121446.8</v>
      </c>
      <c r="D166" s="2">
        <f>'PR-RAS'!E170</f>
        <v>120906.67</v>
      </c>
      <c r="E166" s="2">
        <v>0</v>
      </c>
      <c r="F166" s="2">
        <v>0</v>
      </c>
      <c r="G166" s="3">
        <f t="shared" si="0"/>
        <v>59937.923100000007</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10282.6</v>
      </c>
      <c r="D167" s="2">
        <f>'PR-RAS'!E171</f>
        <v>8361.65</v>
      </c>
      <c r="E167" s="2">
        <v>0</v>
      </c>
      <c r="F167" s="2">
        <v>0</v>
      </c>
      <c r="G167" s="3">
        <f t="shared" si="0"/>
        <v>4482.9794000000002</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58352.47</v>
      </c>
      <c r="D168" s="2">
        <f>'PR-RAS'!E172</f>
        <v>56937.33</v>
      </c>
      <c r="E168" s="2">
        <v>0</v>
      </c>
      <c r="F168" s="2">
        <v>0</v>
      </c>
      <c r="G168" s="3">
        <f t="shared" si="0"/>
        <v>28761.930710000004</v>
      </c>
      <c r="H168" s="3">
        <f t="shared" si="1"/>
        <v>0.80000000000291038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47066.21</v>
      </c>
      <c r="D169" s="2">
        <f>'PR-RAS'!E173</f>
        <v>52417.33</v>
      </c>
      <c r="E169" s="2">
        <v>0</v>
      </c>
      <c r="F169" s="2">
        <v>0</v>
      </c>
      <c r="G169" s="3">
        <f t="shared" si="0"/>
        <v>25519.346160000001</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3369.27</v>
      </c>
      <c r="D170" s="2">
        <f>'PR-RAS'!E174</f>
        <v>2472.63</v>
      </c>
      <c r="E170" s="2">
        <v>0</v>
      </c>
      <c r="F170" s="2">
        <v>0</v>
      </c>
      <c r="G170" s="3">
        <f t="shared" si="0"/>
        <v>1405.1555700000001</v>
      </c>
      <c r="H170" s="3">
        <f t="shared" si="1"/>
        <v>0.63999999999987267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884.88</v>
      </c>
      <c r="D171" s="2">
        <f>'PR-RAS'!E175</f>
        <v>333.06</v>
      </c>
      <c r="E171" s="2">
        <v>0</v>
      </c>
      <c r="F171" s="2">
        <v>0</v>
      </c>
      <c r="G171" s="3">
        <f t="shared" si="0"/>
        <v>263.67</v>
      </c>
      <c r="H171" s="3">
        <f t="shared" si="1"/>
        <v>0.18000000000000682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1491.37</v>
      </c>
      <c r="D173" s="2">
        <f>'PR-RAS'!E177</f>
        <v>384.67</v>
      </c>
      <c r="E173" s="2">
        <v>0</v>
      </c>
      <c r="F173" s="2">
        <v>0</v>
      </c>
      <c r="G173" s="3">
        <f t="shared" si="0"/>
        <v>388.84211999999997</v>
      </c>
      <c r="H173" s="3">
        <f t="shared" si="1"/>
        <v>0.69999999999987494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202726.37000000002</v>
      </c>
      <c r="D174" s="2">
        <f>'PR-RAS'!E178</f>
        <v>191480.40999999995</v>
      </c>
      <c r="E174" s="2">
        <v>0</v>
      </c>
      <c r="F174" s="2">
        <v>0</v>
      </c>
      <c r="G174" s="3">
        <f t="shared" si="0"/>
        <v>101323.88386999998</v>
      </c>
      <c r="H174" s="3">
        <f t="shared" si="1"/>
        <v>0.77999999996973202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140984.76999999999</v>
      </c>
      <c r="D175" s="2">
        <f>'PR-RAS'!E179</f>
        <v>145283.57999999999</v>
      </c>
      <c r="E175" s="2">
        <v>0</v>
      </c>
      <c r="F175" s="2">
        <v>0</v>
      </c>
      <c r="G175" s="3">
        <f t="shared" si="0"/>
        <v>75090.03581999999</v>
      </c>
      <c r="H175" s="3">
        <f t="shared" si="1"/>
        <v>0.65000000002328306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33850.1</v>
      </c>
      <c r="D176" s="2">
        <f>'PR-RAS'!E180</f>
        <v>16161.37</v>
      </c>
      <c r="E176" s="2">
        <v>0</v>
      </c>
      <c r="F176" s="2">
        <v>0</v>
      </c>
      <c r="G176" s="3">
        <f t="shared" si="0"/>
        <v>11580.246999999999</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123.16</v>
      </c>
      <c r="D177" s="2">
        <f>'PR-RAS'!E181</f>
        <v>43.99</v>
      </c>
      <c r="E177" s="2">
        <v>0</v>
      </c>
      <c r="F177" s="2">
        <v>0</v>
      </c>
      <c r="G177" s="3">
        <f t="shared" si="0"/>
        <v>37.160639999999994</v>
      </c>
      <c r="H177" s="3">
        <f t="shared" si="1"/>
        <v>0.1699999999999946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10633.97</v>
      </c>
      <c r="D178" s="2">
        <f>'PR-RAS'!E182</f>
        <v>16136.47</v>
      </c>
      <c r="E178" s="2">
        <v>0</v>
      </c>
      <c r="F178" s="2">
        <v>0</v>
      </c>
      <c r="G178" s="3">
        <f t="shared" si="0"/>
        <v>7594.5230699999993</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360.51</v>
      </c>
      <c r="D179" s="2">
        <f>'PR-RAS'!E183</f>
        <v>846.36</v>
      </c>
      <c r="E179" s="2">
        <v>0</v>
      </c>
      <c r="F179" s="2">
        <v>0</v>
      </c>
      <c r="G179" s="3">
        <f t="shared" si="0"/>
        <v>365.47494</v>
      </c>
      <c r="H179" s="3">
        <f t="shared" si="1"/>
        <v>0.85000000000002274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3702.5</v>
      </c>
      <c r="D180" s="2">
        <f>'PR-RAS'!E184</f>
        <v>4870.22</v>
      </c>
      <c r="E180" s="2">
        <v>0</v>
      </c>
      <c r="F180" s="2">
        <v>0</v>
      </c>
      <c r="G180" s="3">
        <f t="shared" si="0"/>
        <v>2406.2862599999999</v>
      </c>
      <c r="H180" s="3">
        <f t="shared" si="1"/>
        <v>0.72000000000025466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2813.59</v>
      </c>
      <c r="D181" s="2">
        <f>'PR-RAS'!E185</f>
        <v>2978.58</v>
      </c>
      <c r="E181" s="2">
        <v>0</v>
      </c>
      <c r="F181" s="2">
        <v>0</v>
      </c>
      <c r="G181" s="3">
        <f t="shared" si="0"/>
        <v>1578.7349999999999</v>
      </c>
      <c r="H181" s="3">
        <f t="shared" si="1"/>
        <v>0.82999999999992724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1409.35</v>
      </c>
      <c r="D182" s="2">
        <f>'PR-RAS'!E186</f>
        <v>1860</v>
      </c>
      <c r="E182" s="2">
        <v>0</v>
      </c>
      <c r="F182" s="2">
        <v>0</v>
      </c>
      <c r="G182" s="3">
        <f t="shared" si="0"/>
        <v>928.41235000000006</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8848.42</v>
      </c>
      <c r="D183" s="2">
        <f>'PR-RAS'!E187</f>
        <v>3299.84</v>
      </c>
      <c r="E183" s="2">
        <v>0</v>
      </c>
      <c r="F183" s="2">
        <v>0</v>
      </c>
      <c r="G183" s="3">
        <f t="shared" si="0"/>
        <v>2811.5542</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1632.42</v>
      </c>
      <c r="D184" s="2">
        <f>'PR-RAS'!E188</f>
        <v>36.4</v>
      </c>
      <c r="E184" s="2">
        <v>0</v>
      </c>
      <c r="F184" s="2">
        <v>0</v>
      </c>
      <c r="G184" s="3">
        <f t="shared" si="0"/>
        <v>312.05525999999998</v>
      </c>
      <c r="H184" s="3">
        <f t="shared" si="1"/>
        <v>0.82000000000007134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3319.1400000000003</v>
      </c>
      <c r="D190" s="2">
        <f>'PR-RAS'!E194</f>
        <v>7308.4400000000005</v>
      </c>
      <c r="E190" s="2">
        <v>0</v>
      </c>
      <c r="F190" s="2">
        <v>0</v>
      </c>
      <c r="G190" s="3">
        <f t="shared" si="0"/>
        <v>3389.90778</v>
      </c>
      <c r="H190" s="3">
        <f t="shared" si="1"/>
        <v>0.58000000000083674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925.39</v>
      </c>
      <c r="D192" s="2">
        <f>'PR-RAS'!E196</f>
        <v>163.13</v>
      </c>
      <c r="E192" s="2">
        <v>0</v>
      </c>
      <c r="F192" s="2">
        <v>0</v>
      </c>
      <c r="G192" s="3">
        <f t="shared" si="0"/>
        <v>239.06515000000002</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1642.26</v>
      </c>
      <c r="E193" s="2">
        <v>0</v>
      </c>
      <c r="F193" s="2">
        <v>0</v>
      </c>
      <c r="G193" s="3">
        <f t="shared" si="0"/>
        <v>630.62783999999999</v>
      </c>
      <c r="H193" s="3">
        <f t="shared" si="1"/>
        <v>0.25999999999999091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198.09</v>
      </c>
      <c r="D194" s="2">
        <f>'PR-RAS'!E198</f>
        <v>220</v>
      </c>
      <c r="E194" s="2">
        <v>0</v>
      </c>
      <c r="F194" s="2">
        <v>0</v>
      </c>
      <c r="G194" s="3">
        <f t="shared" si="0"/>
        <v>123.15137000000001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309.01</v>
      </c>
      <c r="D195" s="2">
        <f>'PR-RAS'!E199</f>
        <v>3596.53</v>
      </c>
      <c r="E195" s="2">
        <v>0</v>
      </c>
      <c r="F195" s="2">
        <v>0</v>
      </c>
      <c r="G195" s="3">
        <f t="shared" si="0"/>
        <v>1455.4015800000002</v>
      </c>
      <c r="H195" s="3">
        <f t="shared" si="1"/>
        <v>0.47999999999979082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702.12</v>
      </c>
      <c r="D196" s="2">
        <f>'PR-RAS'!E200</f>
        <v>0</v>
      </c>
      <c r="E196" s="2">
        <v>0</v>
      </c>
      <c r="F196" s="2">
        <v>0</v>
      </c>
      <c r="G196" s="3">
        <f t="shared" si="0"/>
        <v>136.9134</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1184.53</v>
      </c>
      <c r="D197" s="2">
        <f>'PR-RAS'!E201</f>
        <v>1686.52</v>
      </c>
      <c r="E197" s="2">
        <v>0</v>
      </c>
      <c r="F197" s="2">
        <v>0</v>
      </c>
      <c r="G197" s="3">
        <f t="shared" si="0"/>
        <v>893.28372000000002</v>
      </c>
      <c r="H197" s="3">
        <f t="shared" si="1"/>
        <v>0.95000000000004547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549.19000000000005</v>
      </c>
      <c r="D198" s="2">
        <f>'PR-RAS'!E202</f>
        <v>731.57999999999993</v>
      </c>
      <c r="E198" s="2">
        <v>0</v>
      </c>
      <c r="F198" s="2">
        <v>0</v>
      </c>
      <c r="G198" s="3">
        <f t="shared" si="0"/>
        <v>396.43295000000001</v>
      </c>
      <c r="H198" s="3">
        <f t="shared" si="1"/>
        <v>0.61000000000012733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549.19000000000005</v>
      </c>
      <c r="D212" s="2">
        <f>'PR-RAS'!E216</f>
        <v>731.57999999999993</v>
      </c>
      <c r="E212" s="2">
        <v>0</v>
      </c>
      <c r="F212" s="2">
        <v>0</v>
      </c>
      <c r="G212" s="3">
        <f t="shared" si="0"/>
        <v>424.60584999999998</v>
      </c>
      <c r="H212" s="3">
        <f t="shared" si="1"/>
        <v>0.61000000000012733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549.19000000000005</v>
      </c>
      <c r="D213" s="2">
        <f>'PR-RAS'!E217</f>
        <v>731.56</v>
      </c>
      <c r="E213" s="2">
        <v>0</v>
      </c>
      <c r="F213" s="2">
        <v>0</v>
      </c>
      <c r="G213" s="3">
        <f t="shared" si="0"/>
        <v>426.60971999999998</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0.02</v>
      </c>
      <c r="E216" s="2">
        <v>0</v>
      </c>
      <c r="F216" s="2">
        <v>0</v>
      </c>
      <c r="G216" s="3">
        <f t="shared" si="0"/>
        <v>8.6E-3</v>
      </c>
      <c r="H216" s="3">
        <f t="shared" si="1"/>
        <v>0.02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10578.16</v>
      </c>
      <c r="E258" s="2">
        <v>0</v>
      </c>
      <c r="F258" s="2">
        <v>0</v>
      </c>
      <c r="G258" s="3">
        <f t="shared" si="0"/>
        <v>5437.1742400000003</v>
      </c>
      <c r="H258" s="3">
        <f t="shared" si="1"/>
        <v>0.15999999999985448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10578.16</v>
      </c>
      <c r="E265" s="2">
        <v>0</v>
      </c>
      <c r="F265" s="2">
        <v>0</v>
      </c>
      <c r="G265" s="3">
        <f t="shared" si="0"/>
        <v>5585.2684800000006</v>
      </c>
      <c r="H265" s="3">
        <f t="shared" si="1"/>
        <v>0.15999999999985448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230.91</v>
      </c>
      <c r="E266" s="2">
        <v>0</v>
      </c>
      <c r="F266" s="2">
        <v>0</v>
      </c>
      <c r="G266" s="3">
        <f t="shared" si="0"/>
        <v>122.3823</v>
      </c>
      <c r="H266" s="3">
        <f t="shared" si="1"/>
        <v>9.0000000000003411E-2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10347.25</v>
      </c>
      <c r="E267" s="2">
        <v>0</v>
      </c>
      <c r="F267" s="2">
        <v>0</v>
      </c>
      <c r="G267" s="3">
        <f t="shared" si="0"/>
        <v>5504.7370000000001</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540</v>
      </c>
      <c r="D269" s="2">
        <f>'PR-RAS'!E273</f>
        <v>364.06</v>
      </c>
      <c r="E269" s="2">
        <v>0</v>
      </c>
      <c r="F269" s="2">
        <v>0</v>
      </c>
      <c r="G269" s="3">
        <f t="shared" si="0"/>
        <v>339.85615999999999</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540</v>
      </c>
      <c r="D270" s="2">
        <f>'PR-RAS'!E274</f>
        <v>364.06</v>
      </c>
      <c r="E270" s="2">
        <v>0</v>
      </c>
      <c r="F270" s="2">
        <v>0</v>
      </c>
      <c r="G270" s="3">
        <f t="shared" si="0"/>
        <v>341.12428</v>
      </c>
      <c r="H270" s="3">
        <f t="shared" si="1"/>
        <v>6.0000000000002274E-2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540</v>
      </c>
      <c r="D272" s="2">
        <f>'PR-RAS'!E276</f>
        <v>364.06</v>
      </c>
      <c r="E272" s="2">
        <v>0</v>
      </c>
      <c r="F272" s="2">
        <v>0</v>
      </c>
      <c r="G272" s="3">
        <f t="shared" si="0"/>
        <v>343.66052000000002</v>
      </c>
      <c r="H272" s="3">
        <f t="shared" si="1"/>
        <v>6.0000000000002274E-2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1579095.8299999998</v>
      </c>
      <c r="D295" s="2">
        <f>'PR-RAS'!E299</f>
        <v>1805307.2200000002</v>
      </c>
      <c r="E295" s="2">
        <v>0</v>
      </c>
      <c r="F295" s="2">
        <v>0</v>
      </c>
      <c r="G295" s="3">
        <f t="shared" si="12"/>
        <v>1525774.81938</v>
      </c>
      <c r="H295" s="3">
        <f t="shared" si="13"/>
        <v>0.3900000003632158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28214.480000000214</v>
      </c>
      <c r="D296" s="2">
        <f>'PR-RAS'!E300</f>
        <v>0</v>
      </c>
      <c r="E296" s="2">
        <v>0</v>
      </c>
      <c r="F296" s="2">
        <v>0</v>
      </c>
      <c r="G296" s="3">
        <f t="shared" si="12"/>
        <v>8323.2716000000619</v>
      </c>
      <c r="H296" s="3">
        <f t="shared" si="13"/>
        <v>0.48000000021420419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94670.680000000168</v>
      </c>
      <c r="E297" s="2">
        <v>0</v>
      </c>
      <c r="F297" s="2">
        <v>0</v>
      </c>
      <c r="G297" s="3">
        <f t="shared" si="12"/>
        <v>56045.042560000096</v>
      </c>
      <c r="H297" s="3">
        <f t="shared" si="13"/>
        <v>0.31999999983236194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15418.4</v>
      </c>
      <c r="D298" s="2">
        <f>'PR-RAS'!E302</f>
        <v>15114.96</v>
      </c>
      <c r="E298" s="2">
        <v>0</v>
      </c>
      <c r="F298" s="2">
        <v>0</v>
      </c>
      <c r="G298" s="3">
        <f t="shared" si="12"/>
        <v>13557.551039999998</v>
      </c>
      <c r="H298" s="3">
        <f t="shared" si="13"/>
        <v>0.44000000000050932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3285.85</v>
      </c>
      <c r="D300" s="2">
        <f>'PR-RAS'!E304</f>
        <v>116813.13</v>
      </c>
      <c r="E300" s="2">
        <v>0</v>
      </c>
      <c r="F300" s="2">
        <v>0</v>
      </c>
      <c r="G300" s="3">
        <f t="shared" si="12"/>
        <v>70836.720889999997</v>
      </c>
      <c r="H300" s="3">
        <f t="shared" si="13"/>
        <v>0.28000000000474756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2135.5300000000002</v>
      </c>
      <c r="D301" s="2">
        <f>'PR-RAS'!E305</f>
        <v>320</v>
      </c>
      <c r="E301" s="2">
        <v>0</v>
      </c>
      <c r="F301" s="2">
        <v>0</v>
      </c>
      <c r="G301" s="3">
        <f t="shared" si="12"/>
        <v>832.65899999999999</v>
      </c>
      <c r="H301" s="3">
        <f t="shared" si="13"/>
        <v>0.46999999999979991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39825.42</v>
      </c>
      <c r="D355" s="2">
        <f>'PR-RAS'!E360</f>
        <v>22351.45</v>
      </c>
      <c r="E355" s="2">
        <v>0</v>
      </c>
      <c r="F355" s="2">
        <v>0</v>
      </c>
      <c r="G355" s="3">
        <f t="shared" si="12"/>
        <v>29923.025280000002</v>
      </c>
      <c r="H355" s="3">
        <f t="shared" si="13"/>
        <v>0.86999999999898137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39825.42</v>
      </c>
      <c r="D368" s="2">
        <f>'PR-RAS'!E373</f>
        <v>9351.4500000000007</v>
      </c>
      <c r="E368" s="2">
        <v>0</v>
      </c>
      <c r="F368" s="2">
        <v>0</v>
      </c>
      <c r="G368" s="3">
        <f t="shared" si="12"/>
        <v>21479.89344</v>
      </c>
      <c r="H368" s="3">
        <f t="shared" si="13"/>
        <v>0.86999999999898137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2312.5</v>
      </c>
      <c r="D369" s="2">
        <f>'PR-RAS'!E374</f>
        <v>0</v>
      </c>
      <c r="E369" s="2">
        <v>0</v>
      </c>
      <c r="F369" s="2">
        <v>0</v>
      </c>
      <c r="G369" s="3">
        <f t="shared" si="12"/>
        <v>851</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2312.5</v>
      </c>
      <c r="D372" s="2">
        <f>'PR-RAS'!E377</f>
        <v>0</v>
      </c>
      <c r="E372" s="2">
        <v>0</v>
      </c>
      <c r="F372" s="2">
        <v>0</v>
      </c>
      <c r="G372" s="3">
        <f t="shared" si="12"/>
        <v>857.9375</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21489.31</v>
      </c>
      <c r="D374" s="2">
        <f>'PR-RAS'!E379</f>
        <v>5800.7000000000007</v>
      </c>
      <c r="E374" s="2">
        <v>0</v>
      </c>
      <c r="F374" s="2">
        <v>0</v>
      </c>
      <c r="G374" s="3">
        <f t="shared" si="12"/>
        <v>12342.834830000002</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13492.08</v>
      </c>
      <c r="D375" s="2">
        <f>'PR-RAS'!E380</f>
        <v>3741.63</v>
      </c>
      <c r="E375" s="2">
        <v>0</v>
      </c>
      <c r="F375" s="2">
        <v>0</v>
      </c>
      <c r="G375" s="3">
        <f t="shared" si="12"/>
        <v>7844.7771599999996</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7678</v>
      </c>
      <c r="D377" s="2">
        <f>'PR-RAS'!E382</f>
        <v>878.56</v>
      </c>
      <c r="E377" s="2">
        <v>0</v>
      </c>
      <c r="F377" s="2">
        <v>0</v>
      </c>
      <c r="G377" s="3">
        <f t="shared" si="12"/>
        <v>3547.6051199999997</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319.23</v>
      </c>
      <c r="D380" s="2">
        <f>'PR-RAS'!E385</f>
        <v>305.16000000000003</v>
      </c>
      <c r="E380" s="2">
        <v>0</v>
      </c>
      <c r="F380" s="2">
        <v>0</v>
      </c>
      <c r="G380" s="3">
        <f t="shared" si="12"/>
        <v>352.29945000000004</v>
      </c>
      <c r="H380" s="3">
        <f t="shared" si="13"/>
        <v>0.3900000000000432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875.35</v>
      </c>
      <c r="E381" s="2">
        <v>0</v>
      </c>
      <c r="F381" s="2">
        <v>0</v>
      </c>
      <c r="G381" s="3">
        <f t="shared" si="12"/>
        <v>665.26600000000008</v>
      </c>
      <c r="H381" s="3">
        <f t="shared" si="13"/>
        <v>0.35000000000002274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15023.61</v>
      </c>
      <c r="D388" s="2">
        <f>'PR-RAS'!E393</f>
        <v>3550.75</v>
      </c>
      <c r="E388" s="2">
        <v>0</v>
      </c>
      <c r="F388" s="2">
        <v>0</v>
      </c>
      <c r="G388" s="3">
        <f t="shared" si="12"/>
        <v>8562.4175699999996</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15023.61</v>
      </c>
      <c r="D389" s="2">
        <f>'PR-RAS'!E394</f>
        <v>3550.75</v>
      </c>
      <c r="E389" s="2">
        <v>0</v>
      </c>
      <c r="F389" s="2">
        <v>0</v>
      </c>
      <c r="G389" s="3">
        <f t="shared" si="12"/>
        <v>8584.5426800000005</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1000</v>
      </c>
      <c r="D393" s="2">
        <f>'PR-RAS'!E398</f>
        <v>0</v>
      </c>
      <c r="E393" s="2">
        <v>0</v>
      </c>
      <c r="F393" s="2">
        <v>0</v>
      </c>
      <c r="G393" s="3">
        <f t="shared" si="12"/>
        <v>392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1000</v>
      </c>
      <c r="D394" s="2">
        <f>'PR-RAS'!E399</f>
        <v>0</v>
      </c>
      <c r="E394" s="2">
        <v>0</v>
      </c>
      <c r="F394" s="2">
        <v>0</v>
      </c>
      <c r="G394" s="3">
        <f t="shared" si="12"/>
        <v>393</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13000</v>
      </c>
      <c r="E407" s="2">
        <v>0</v>
      </c>
      <c r="F407" s="2">
        <v>0</v>
      </c>
      <c r="G407" s="3">
        <f t="shared" si="12"/>
        <v>10556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13000</v>
      </c>
      <c r="E408" s="2">
        <v>0</v>
      </c>
      <c r="F408" s="2">
        <v>0</v>
      </c>
      <c r="G408" s="3">
        <f t="shared" si="12"/>
        <v>10582</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39825.42</v>
      </c>
      <c r="D413" s="2">
        <f>'PR-RAS'!E418</f>
        <v>22351.45</v>
      </c>
      <c r="E413" s="2">
        <v>0</v>
      </c>
      <c r="F413" s="2">
        <v>0</v>
      </c>
      <c r="G413" s="3">
        <f t="shared" si="12"/>
        <v>34825.667840000002</v>
      </c>
      <c r="H413" s="3">
        <f t="shared" si="13"/>
        <v>0.86999999999898137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12987.65</v>
      </c>
      <c r="E415" s="2">
        <v>0</v>
      </c>
      <c r="F415" s="2">
        <v>0</v>
      </c>
      <c r="G415" s="3">
        <f t="shared" si="12"/>
        <v>10753.7742</v>
      </c>
      <c r="H415" s="3">
        <f t="shared" si="13"/>
        <v>0.3500000000003638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1607310.31</v>
      </c>
      <c r="D417" s="2">
        <f>'PR-RAS'!E422</f>
        <v>1710636.54</v>
      </c>
      <c r="E417" s="2">
        <v>0</v>
      </c>
      <c r="F417" s="2">
        <v>0</v>
      </c>
      <c r="G417" s="3">
        <f t="shared" si="12"/>
        <v>2091890.6902400001</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1618921.2499999998</v>
      </c>
      <c r="D418" s="2">
        <f>'PR-RAS'!E423</f>
        <v>1827658.6700000002</v>
      </c>
      <c r="E418" s="2">
        <v>0</v>
      </c>
      <c r="F418" s="2">
        <v>0</v>
      </c>
      <c r="G418" s="3">
        <f t="shared" si="12"/>
        <v>2199357.4920299998</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11610.939999999711</v>
      </c>
      <c r="D420" s="2">
        <f>'PR-RAS'!E425</f>
        <v>117022.13000000012</v>
      </c>
      <c r="E420" s="2">
        <v>0</v>
      </c>
      <c r="F420" s="2">
        <v>0</v>
      </c>
      <c r="G420" s="3">
        <f t="shared" si="12"/>
        <v>102929.52879999997</v>
      </c>
      <c r="H420" s="3">
        <f t="shared" si="13"/>
        <v>0.19000000040978193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15418.4</v>
      </c>
      <c r="D421" s="2">
        <f>'PR-RAS'!E426</f>
        <v>2127.3099999999995</v>
      </c>
      <c r="E421" s="2">
        <v>0</v>
      </c>
      <c r="F421" s="2">
        <v>0</v>
      </c>
      <c r="G421" s="3">
        <f t="shared" si="12"/>
        <v>8262.6683999999987</v>
      </c>
      <c r="H421" s="3">
        <f t="shared" si="13"/>
        <v>0.70999999999912689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3285.85</v>
      </c>
      <c r="D423" s="2">
        <f>'PR-RAS'!E428</f>
        <v>116813.13</v>
      </c>
      <c r="E423" s="2">
        <v>0</v>
      </c>
      <c r="F423" s="2">
        <v>0</v>
      </c>
      <c r="G423" s="3">
        <f t="shared" si="12"/>
        <v>99976.91042</v>
      </c>
      <c r="H423" s="3">
        <f t="shared" si="13"/>
        <v>0.28000000000474756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1607310.31</v>
      </c>
      <c r="D637" s="2">
        <f>'PR-RAS'!E643</f>
        <v>1710636.54</v>
      </c>
      <c r="E637" s="2">
        <v>0</v>
      </c>
      <c r="F637" s="2">
        <v>0</v>
      </c>
      <c r="G637" s="3">
        <f t="shared" si="14"/>
        <v>3198179.0360400006</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1618921.2499999998</v>
      </c>
      <c r="D638" s="2">
        <f>'PR-RAS'!E644</f>
        <v>1827658.6700000002</v>
      </c>
      <c r="E638" s="2">
        <v>0</v>
      </c>
      <c r="F638" s="2">
        <v>0</v>
      </c>
      <c r="G638" s="3">
        <f t="shared" si="14"/>
        <v>3359689.9818299999</v>
      </c>
      <c r="H638" s="3">
        <f t="shared" si="15"/>
        <v>0.57999999960884452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11610.939999999711</v>
      </c>
      <c r="D640" s="2">
        <f>'PR-RAS'!E646</f>
        <v>117022.13000000012</v>
      </c>
      <c r="E640" s="2">
        <v>0</v>
      </c>
      <c r="F640" s="2">
        <v>0</v>
      </c>
      <c r="G640" s="3">
        <f t="shared" si="14"/>
        <v>156973.67279999997</v>
      </c>
      <c r="H640" s="3">
        <f t="shared" si="15"/>
        <v>0.19000000040978193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15418.4</v>
      </c>
      <c r="D641" s="2">
        <f>'PR-RAS'!E647</f>
        <v>2127.3099999999995</v>
      </c>
      <c r="E641" s="2">
        <v>0</v>
      </c>
      <c r="F641" s="2">
        <v>0</v>
      </c>
      <c r="G641" s="3">
        <f t="shared" si="14"/>
        <v>12590.732799999998</v>
      </c>
      <c r="H641" s="3">
        <f t="shared" si="15"/>
        <v>0.70999999999912689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3807.4600000002883</v>
      </c>
      <c r="D643" s="2">
        <f>'PR-RAS'!E649</f>
        <v>0</v>
      </c>
      <c r="E643" s="2">
        <v>0</v>
      </c>
      <c r="F643" s="2">
        <v>0</v>
      </c>
      <c r="G643" s="3">
        <f t="shared" si="14"/>
        <v>2444.3893200001853</v>
      </c>
      <c r="H643" s="3">
        <f t="shared" si="15"/>
        <v>0.4600000002883462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114894.82000000012</v>
      </c>
      <c r="E644" s="2">
        <v>0</v>
      </c>
      <c r="F644" s="2">
        <v>0</v>
      </c>
      <c r="G644" s="3">
        <f t="shared" si="14"/>
        <v>147754.73852000016</v>
      </c>
      <c r="H644" s="3">
        <f t="shared" si="15"/>
        <v>0.17999999987659976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99782.67</v>
      </c>
      <c r="D645" s="2">
        <f>'PR-RAS'!E651</f>
        <v>0</v>
      </c>
      <c r="E645" s="2">
        <v>0</v>
      </c>
      <c r="F645" s="2">
        <v>0</v>
      </c>
      <c r="G645" s="3">
        <f t="shared" si="14"/>
        <v>64260.039479999999</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16399.97</v>
      </c>
      <c r="D646" s="2">
        <f>'PR-RAS'!E653</f>
        <v>8851.7900000000009</v>
      </c>
      <c r="E646" s="2">
        <v>0</v>
      </c>
      <c r="F646" s="2">
        <v>0</v>
      </c>
      <c r="G646" s="3">
        <f t="shared" si="14"/>
        <v>21996.789750000004</v>
      </c>
      <c r="H646" s="3">
        <f t="shared" si="15"/>
        <v>0.23999999999796273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208229.25</v>
      </c>
      <c r="D647" s="2">
        <f>'PR-RAS'!E654</f>
        <v>108903.21</v>
      </c>
      <c r="E647" s="2">
        <v>0</v>
      </c>
      <c r="F647" s="2">
        <v>0</v>
      </c>
      <c r="G647" s="3">
        <f t="shared" si="14"/>
        <v>275219.04282000003</v>
      </c>
      <c r="H647" s="3">
        <f t="shared" si="15"/>
        <v>0.46000000000640284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215777.43</v>
      </c>
      <c r="D648" s="2">
        <f>'PR-RAS'!E655</f>
        <v>117755</v>
      </c>
      <c r="E648" s="2">
        <v>0</v>
      </c>
      <c r="F648" s="2">
        <v>0</v>
      </c>
      <c r="G648" s="3">
        <f t="shared" si="14"/>
        <v>291982.96721000003</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8851.7900000000081</v>
      </c>
      <c r="D649" s="2">
        <f>'PR-RAS'!E656</f>
        <v>0</v>
      </c>
      <c r="E649" s="2">
        <v>0</v>
      </c>
      <c r="F649" s="2">
        <v>0</v>
      </c>
      <c r="G649" s="3">
        <f t="shared" si="14"/>
        <v>5735.9599200000057</v>
      </c>
      <c r="H649" s="3">
        <f t="shared" si="15"/>
        <v>0.20999999999185093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57</v>
      </c>
      <c r="E651" s="2">
        <v>0</v>
      </c>
      <c r="F651" s="2">
        <v>0</v>
      </c>
      <c r="G651" s="3">
        <f t="shared" si="14"/>
        <v>108.55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37</v>
      </c>
      <c r="E653" s="2">
        <v>0</v>
      </c>
      <c r="F653" s="2">
        <v>0</v>
      </c>
      <c r="G653" s="3">
        <f t="shared" si="14"/>
        <v>71.72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1243699.44</v>
      </c>
      <c r="D676" s="2">
        <f>'PR-RAS'!E683</f>
        <v>1346638.64</v>
      </c>
      <c r="E676" s="2">
        <v>0</v>
      </c>
      <c r="F676" s="2">
        <v>0</v>
      </c>
      <c r="G676" s="3">
        <f t="shared" si="14"/>
        <v>2657459.2859999998</v>
      </c>
      <c r="H676" s="3">
        <f t="shared" si="15"/>
        <v>0.80000000004656613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35111.4</v>
      </c>
      <c r="D677" s="2">
        <f>'PR-RAS'!E684</f>
        <v>29920.58</v>
      </c>
      <c r="E677" s="2">
        <v>0</v>
      </c>
      <c r="F677" s="2">
        <v>0</v>
      </c>
      <c r="G677" s="3">
        <f t="shared" si="14"/>
        <v>64187.930560000001</v>
      </c>
      <c r="H677" s="3">
        <f t="shared" si="15"/>
        <v>0.81999999999970896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13939.05</v>
      </c>
      <c r="D678" s="2">
        <f>'PR-RAS'!E685</f>
        <v>2128.58</v>
      </c>
      <c r="E678" s="2">
        <v>0</v>
      </c>
      <c r="F678" s="2">
        <v>0</v>
      </c>
      <c r="G678" s="3">
        <f t="shared" si="14"/>
        <v>12318.83417</v>
      </c>
      <c r="H678" s="3">
        <f t="shared" si="15"/>
        <v>0.46999999999934516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395.19</v>
      </c>
      <c r="D695" s="2">
        <f>'PR-RAS'!E702</f>
        <v>0</v>
      </c>
      <c r="E695" s="2">
        <v>0</v>
      </c>
      <c r="F695" s="2">
        <v>0</v>
      </c>
      <c r="G695" s="3">
        <f t="shared" si="14"/>
        <v>274.26185999999996</v>
      </c>
      <c r="H695" s="3">
        <f t="shared" si="15"/>
        <v>0.18999999999999773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12399</v>
      </c>
      <c r="D717" s="2">
        <f>'PR-RAS'!E724</f>
        <v>10946.45</v>
      </c>
      <c r="E717" s="2">
        <v>0</v>
      </c>
      <c r="F717" s="2">
        <v>0</v>
      </c>
      <c r="G717" s="3">
        <f t="shared" si="14"/>
        <v>24553.000400000001</v>
      </c>
      <c r="H717" s="3">
        <f t="shared" si="15"/>
        <v>0.4500000000007276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5021.88</v>
      </c>
      <c r="D725" s="2">
        <f>'PR-RAS'!E732</f>
        <v>0</v>
      </c>
      <c r="E725" s="2">
        <v>0</v>
      </c>
      <c r="F725" s="2">
        <v>0</v>
      </c>
      <c r="G725" s="3">
        <f t="shared" si="14"/>
        <v>3635.84112</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2665.98</v>
      </c>
      <c r="E726" s="2">
        <v>0</v>
      </c>
      <c r="F726" s="2">
        <v>0</v>
      </c>
      <c r="G726" s="3">
        <f t="shared" si="14"/>
        <v>4505.759</v>
      </c>
      <c r="H726" s="3">
        <f t="shared" si="15"/>
        <v>0.13999999999998636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46587.44</v>
      </c>
      <c r="D727" s="2">
        <f>'PR-RAS'!E734</f>
        <v>52135.69</v>
      </c>
      <c r="E727" s="2">
        <v>0</v>
      </c>
      <c r="F727" s="2">
        <v>0</v>
      </c>
      <c r="G727" s="3">
        <f t="shared" si="14"/>
        <v>109523.50332</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3100.18</v>
      </c>
      <c r="D729" s="2">
        <f>'PR-RAS'!E736</f>
        <v>4252.58</v>
      </c>
      <c r="E729" s="2">
        <v>0</v>
      </c>
      <c r="F729" s="2">
        <v>0</v>
      </c>
      <c r="G729" s="3">
        <f t="shared" si="14"/>
        <v>8448.6875199999995</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794.93</v>
      </c>
      <c r="E730" s="2">
        <v>0</v>
      </c>
      <c r="F730" s="2">
        <v>0</v>
      </c>
      <c r="G730" s="3">
        <f t="shared" si="14"/>
        <v>1159.00794</v>
      </c>
      <c r="H730" s="3">
        <f t="shared" si="15"/>
        <v>7.0000000000050022E-2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2120.91</v>
      </c>
      <c r="D731" s="2">
        <f>'PR-RAS'!E738</f>
        <v>1944.9</v>
      </c>
      <c r="E731" s="2">
        <v>0</v>
      </c>
      <c r="F731" s="2">
        <v>0</v>
      </c>
      <c r="G731" s="3">
        <f t="shared" si="14"/>
        <v>4387.8182999999999</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230.91</v>
      </c>
      <c r="E843" s="2">
        <v>0</v>
      </c>
      <c r="F843" s="2">
        <v>0</v>
      </c>
      <c r="G843" s="3">
        <f t="shared" si="34"/>
        <v>388.85244</v>
      </c>
      <c r="H843" s="3">
        <f t="shared" si="35"/>
        <v>9.0000000000003411E-2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10347.25</v>
      </c>
      <c r="E845" s="2">
        <v>0</v>
      </c>
      <c r="F845" s="2">
        <v>0</v>
      </c>
      <c r="G845" s="3">
        <f t="shared" si="34"/>
        <v>17466.157999999999</v>
      </c>
      <c r="H845" s="3">
        <f t="shared" si="35"/>
        <v>0.25</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3123822.1900000004</v>
      </c>
      <c r="D1011" s="7">
        <f>BILANCA!E6</f>
        <v>3076586.3100000005</v>
      </c>
      <c r="E1011" s="7">
        <v>0</v>
      </c>
      <c r="F1011" s="7">
        <v>0</v>
      </c>
      <c r="G1011" s="8">
        <f t="shared" ref="G1011:G1306" si="38">B1011/1000*C1011+B1011/500*D1011</f>
        <v>9276.994810000002</v>
      </c>
      <c r="H1011" s="8">
        <f t="shared" si="35"/>
        <v>0.50000000093132257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3010992.9100000006</v>
      </c>
      <c r="D1012" s="2">
        <f>BILANCA!E7</f>
        <v>2941944.3200000003</v>
      </c>
      <c r="E1012" s="2">
        <v>0</v>
      </c>
      <c r="F1012" s="2">
        <v>0</v>
      </c>
      <c r="G1012" s="3">
        <f t="shared" si="38"/>
        <v>17789.763100000004</v>
      </c>
      <c r="H1012" s="3">
        <f t="shared" si="35"/>
        <v>0.40999999968335032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33630.929999999993</v>
      </c>
      <c r="D1013" s="2">
        <f>BILANCA!E8</f>
        <v>33568.429999999993</v>
      </c>
      <c r="E1013" s="2">
        <v>0</v>
      </c>
      <c r="F1013" s="2">
        <v>0</v>
      </c>
      <c r="G1013" s="3">
        <f t="shared" si="38"/>
        <v>302.30336999999992</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33448.639999999999</v>
      </c>
      <c r="D1014" s="2">
        <f>BILANCA!E9</f>
        <v>33448.639999999999</v>
      </c>
      <c r="E1014" s="2">
        <v>0</v>
      </c>
      <c r="F1014" s="2">
        <v>0</v>
      </c>
      <c r="G1014" s="3">
        <f t="shared" si="38"/>
        <v>401.38367999999997</v>
      </c>
      <c r="H1014" s="3">
        <f t="shared" si="35"/>
        <v>0.72000000000116415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1896.59</v>
      </c>
      <c r="D1015" s="2">
        <f>BILANCA!E10</f>
        <v>1896.59</v>
      </c>
      <c r="E1015" s="2">
        <v>0</v>
      </c>
      <c r="F1015" s="2">
        <v>0</v>
      </c>
      <c r="G1015" s="3">
        <f t="shared" si="38"/>
        <v>28.44885</v>
      </c>
      <c r="H1015" s="3">
        <f t="shared" si="35"/>
        <v>0.82000000000016371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1714.3</v>
      </c>
      <c r="D1016" s="2">
        <f>BILANCA!E11</f>
        <v>1776.8</v>
      </c>
      <c r="E1016" s="2">
        <v>0</v>
      </c>
      <c r="F1016" s="2">
        <v>0</v>
      </c>
      <c r="G1016" s="3">
        <f t="shared" si="38"/>
        <v>31.607399999999998</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2977361.9800000004</v>
      </c>
      <c r="D1017" s="2">
        <f>BILANCA!E12</f>
        <v>2895375.89</v>
      </c>
      <c r="E1017" s="2">
        <v>0</v>
      </c>
      <c r="F1017" s="2">
        <v>0</v>
      </c>
      <c r="G1017" s="3">
        <f t="shared" si="38"/>
        <v>61376.796320000009</v>
      </c>
      <c r="H1017" s="3">
        <f t="shared" si="35"/>
        <v>0.12999999942258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2848248.1300000004</v>
      </c>
      <c r="D1018" s="2">
        <f>BILANCA!E13</f>
        <v>2800641.5900000003</v>
      </c>
      <c r="E1018" s="2">
        <v>0</v>
      </c>
      <c r="F1018" s="2">
        <v>0</v>
      </c>
      <c r="G1018" s="3">
        <f t="shared" si="38"/>
        <v>67596.250480000002</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10413.27</v>
      </c>
      <c r="D1019" s="2">
        <f>BILANCA!E14</f>
        <v>10413.27</v>
      </c>
      <c r="E1019" s="2">
        <v>0</v>
      </c>
      <c r="F1019" s="2">
        <v>0</v>
      </c>
      <c r="G1019" s="3">
        <f t="shared" si="38"/>
        <v>281.15829000000002</v>
      </c>
      <c r="H1019" s="3">
        <f t="shared" si="35"/>
        <v>0.54000000000087311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3715627.7</v>
      </c>
      <c r="D1020" s="2">
        <f>BILANCA!E15</f>
        <v>3715627.7</v>
      </c>
      <c r="E1020" s="2">
        <v>0</v>
      </c>
      <c r="F1020" s="2">
        <v>0</v>
      </c>
      <c r="G1020" s="3">
        <f t="shared" si="38"/>
        <v>111468.83100000001</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100419.31</v>
      </c>
      <c r="D1022" s="2">
        <f>BILANCA!E17</f>
        <v>100419.31</v>
      </c>
      <c r="E1022" s="2">
        <v>0</v>
      </c>
      <c r="F1022" s="2">
        <v>0</v>
      </c>
      <c r="G1022" s="3">
        <f t="shared" si="38"/>
        <v>3615.0951599999999</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978212.15</v>
      </c>
      <c r="D1023" s="2">
        <f>BILANCA!E18</f>
        <v>1025818.69</v>
      </c>
      <c r="E1023" s="2">
        <v>0</v>
      </c>
      <c r="F1023" s="2">
        <v>0</v>
      </c>
      <c r="G1023" s="3">
        <f t="shared" si="38"/>
        <v>39388.043890000001</v>
      </c>
      <c r="H1023" s="3">
        <f t="shared" si="35"/>
        <v>0.46000000007916242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80930.87</v>
      </c>
      <c r="D1024" s="2">
        <f>BILANCA!E19</f>
        <v>53041.329999999958</v>
      </c>
      <c r="E1024" s="2">
        <v>0</v>
      </c>
      <c r="F1024" s="2">
        <v>0</v>
      </c>
      <c r="G1024" s="3">
        <f t="shared" si="38"/>
        <v>2618.1894199999988</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364045.8</v>
      </c>
      <c r="D1025" s="2">
        <f>BILANCA!E20</f>
        <v>367787.43</v>
      </c>
      <c r="E1025" s="2">
        <v>0</v>
      </c>
      <c r="F1025" s="2">
        <v>0</v>
      </c>
      <c r="G1025" s="3">
        <f t="shared" si="38"/>
        <v>16494.3099</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2171.73</v>
      </c>
      <c r="D1026" s="2">
        <f>BILANCA!E21</f>
        <v>2171.73</v>
      </c>
      <c r="E1026" s="2">
        <v>0</v>
      </c>
      <c r="F1026" s="2">
        <v>0</v>
      </c>
      <c r="G1026" s="3">
        <f t="shared" si="38"/>
        <v>104.24304000000001</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30112.75</v>
      </c>
      <c r="D1027" s="2">
        <f>BILANCA!E22</f>
        <v>30991.31</v>
      </c>
      <c r="E1027" s="2">
        <v>0</v>
      </c>
      <c r="F1027" s="2">
        <v>0</v>
      </c>
      <c r="G1027" s="3">
        <f t="shared" si="38"/>
        <v>1565.6212900000003</v>
      </c>
      <c r="H1027" s="3">
        <f t="shared" si="35"/>
        <v>0.56000000000130967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11931.34</v>
      </c>
      <c r="D1029" s="2">
        <f>BILANCA!E24</f>
        <v>11931.34</v>
      </c>
      <c r="E1029" s="2">
        <v>0</v>
      </c>
      <c r="F1029" s="2">
        <v>0</v>
      </c>
      <c r="G1029" s="3">
        <f t="shared" si="38"/>
        <v>680.08637999999996</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48563.47</v>
      </c>
      <c r="D1030" s="2">
        <f>BILANCA!E25</f>
        <v>48868.63</v>
      </c>
      <c r="E1030" s="2">
        <v>0</v>
      </c>
      <c r="F1030" s="2">
        <v>0</v>
      </c>
      <c r="G1030" s="3">
        <f t="shared" si="38"/>
        <v>2926.0146</v>
      </c>
      <c r="H1030" s="3">
        <f t="shared" si="35"/>
        <v>0.8400000000037835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69800.429999999993</v>
      </c>
      <c r="D1031" s="2">
        <f>BILANCA!E26</f>
        <v>70675.78</v>
      </c>
      <c r="E1031" s="2">
        <v>0</v>
      </c>
      <c r="F1031" s="2">
        <v>0</v>
      </c>
      <c r="G1031" s="3">
        <f t="shared" si="38"/>
        <v>4434.1917899999999</v>
      </c>
      <c r="H1031" s="3">
        <f t="shared" si="35"/>
        <v>0.64999999999417923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445694.65</v>
      </c>
      <c r="D1033" s="2">
        <f>BILANCA!E28</f>
        <v>479384.89</v>
      </c>
      <c r="E1033" s="2">
        <v>0</v>
      </c>
      <c r="F1033" s="2">
        <v>0</v>
      </c>
      <c r="G1033" s="3">
        <f t="shared" si="38"/>
        <v>32302.68189</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25867.68</v>
      </c>
      <c r="D1035" s="2">
        <f>BILANCA!E30</f>
        <v>25867.68</v>
      </c>
      <c r="E1035" s="2">
        <v>0</v>
      </c>
      <c r="F1035" s="2">
        <v>0</v>
      </c>
      <c r="G1035" s="3">
        <f t="shared" si="38"/>
        <v>1940.076</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25867.68</v>
      </c>
      <c r="D1039" s="2">
        <f>BILANCA!E34</f>
        <v>25867.68</v>
      </c>
      <c r="E1039" s="2">
        <v>0</v>
      </c>
      <c r="F1039" s="2">
        <v>0</v>
      </c>
      <c r="G1039" s="3">
        <f t="shared" si="38"/>
        <v>2250.4881599999999</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47105.8</v>
      </c>
      <c r="D1040" s="2">
        <f>BILANCA!E35</f>
        <v>40878.03</v>
      </c>
      <c r="E1040" s="2">
        <v>0</v>
      </c>
      <c r="F1040" s="2">
        <v>0</v>
      </c>
      <c r="G1040" s="3">
        <f t="shared" si="38"/>
        <v>3865.8557999999998</v>
      </c>
      <c r="H1040" s="3">
        <f t="shared" si="35"/>
        <v>0.22999999999592546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76873.63</v>
      </c>
      <c r="D1041" s="2">
        <f>BILANCA!E36</f>
        <v>67099.91</v>
      </c>
      <c r="E1041" s="2">
        <v>0</v>
      </c>
      <c r="F1041" s="2">
        <v>0</v>
      </c>
      <c r="G1041" s="3">
        <f t="shared" si="38"/>
        <v>6543.2769499999995</v>
      </c>
      <c r="H1041" s="3">
        <f t="shared" si="35"/>
        <v>0.45999999999185093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29767.83</v>
      </c>
      <c r="D1045" s="2">
        <f>BILANCA!E40</f>
        <v>26221.88</v>
      </c>
      <c r="E1045" s="2">
        <v>0</v>
      </c>
      <c r="F1045" s="2">
        <v>0</v>
      </c>
      <c r="G1045" s="3">
        <f t="shared" si="38"/>
        <v>2877.4056500000006</v>
      </c>
      <c r="H1045" s="3">
        <f t="shared" si="35"/>
        <v>0.28999999999723514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1077.18</v>
      </c>
      <c r="D1046" s="2">
        <f>BILANCA!E41</f>
        <v>814.94</v>
      </c>
      <c r="E1046" s="2">
        <v>0</v>
      </c>
      <c r="F1046" s="2">
        <v>0</v>
      </c>
      <c r="G1046" s="3">
        <f t="shared" si="38"/>
        <v>97.454160000000002</v>
      </c>
      <c r="H1046" s="3">
        <f t="shared" si="35"/>
        <v>0.24000000000000909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2829.09</v>
      </c>
      <c r="D1047" s="2">
        <f>BILANCA!E42</f>
        <v>2829.09</v>
      </c>
      <c r="E1047" s="2">
        <v>0</v>
      </c>
      <c r="F1047" s="2">
        <v>0</v>
      </c>
      <c r="G1047" s="3">
        <f t="shared" si="38"/>
        <v>314.02899000000002</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1751.91</v>
      </c>
      <c r="D1049" s="2">
        <f>BILANCA!E44</f>
        <v>2014.15</v>
      </c>
      <c r="E1049" s="2">
        <v>0</v>
      </c>
      <c r="F1049" s="2">
        <v>0</v>
      </c>
      <c r="G1049" s="3">
        <f t="shared" si="38"/>
        <v>225.42819</v>
      </c>
      <c r="H1049" s="3">
        <f t="shared" si="35"/>
        <v>0.24000000000000909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26022.33</v>
      </c>
      <c r="D1059" s="2">
        <f>BILANCA!E54</f>
        <v>26355.39</v>
      </c>
      <c r="E1059" s="2">
        <v>0</v>
      </c>
      <c r="F1059" s="2">
        <v>0</v>
      </c>
      <c r="G1059" s="3">
        <f t="shared" si="38"/>
        <v>3857.9223899999997</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26022.33</v>
      </c>
      <c r="D1060" s="2">
        <f>BILANCA!E55</f>
        <v>26355.39</v>
      </c>
      <c r="E1060" s="2">
        <v>0</v>
      </c>
      <c r="F1060" s="2">
        <v>0</v>
      </c>
      <c r="G1060" s="3">
        <f t="shared" si="38"/>
        <v>3936.6555000000003</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13000</v>
      </c>
      <c r="E1061" s="2">
        <v>0</v>
      </c>
      <c r="F1061" s="2">
        <v>0</v>
      </c>
      <c r="G1061" s="3">
        <f t="shared" si="38"/>
        <v>1326</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13000</v>
      </c>
      <c r="E1062" s="2">
        <v>0</v>
      </c>
      <c r="F1062" s="2">
        <v>0</v>
      </c>
      <c r="G1062" s="3">
        <f t="shared" si="38"/>
        <v>1352</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112829.28</v>
      </c>
      <c r="D1074" s="2">
        <f>BILANCA!E69</f>
        <v>134641.99</v>
      </c>
      <c r="E1074" s="2">
        <v>0</v>
      </c>
      <c r="F1074" s="2">
        <v>0</v>
      </c>
      <c r="G1074" s="3">
        <f t="shared" si="38"/>
        <v>24455.248639999998</v>
      </c>
      <c r="H1074" s="3">
        <f t="shared" si="35"/>
        <v>0.29000000000814907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8851.7900000000009</v>
      </c>
      <c r="D1075" s="2">
        <f>BILANCA!E70</f>
        <v>0</v>
      </c>
      <c r="E1075" s="2">
        <v>0</v>
      </c>
      <c r="F1075" s="2">
        <v>0</v>
      </c>
      <c r="G1075" s="3">
        <f t="shared" si="38"/>
        <v>575.36635000000012</v>
      </c>
      <c r="H1075" s="3">
        <f t="shared" si="35"/>
        <v>0.20999999999912689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8823.19</v>
      </c>
      <c r="D1076" s="2">
        <f>BILANCA!E71</f>
        <v>0</v>
      </c>
      <c r="E1076" s="2">
        <v>0</v>
      </c>
      <c r="F1076" s="2">
        <v>0</v>
      </c>
      <c r="G1076" s="3">
        <f t="shared" si="38"/>
        <v>582.33054000000004</v>
      </c>
      <c r="H1076" s="3">
        <f t="shared" si="35"/>
        <v>0.19000000000050932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8823.19</v>
      </c>
      <c r="D1078" s="2">
        <f>BILANCA!E73</f>
        <v>0</v>
      </c>
      <c r="E1078" s="2">
        <v>0</v>
      </c>
      <c r="F1078" s="2">
        <v>0</v>
      </c>
      <c r="G1078" s="3">
        <f t="shared" si="38"/>
        <v>599.97692000000006</v>
      </c>
      <c r="H1078" s="3">
        <f t="shared" si="35"/>
        <v>0.19000000000050932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28.6</v>
      </c>
      <c r="D1085" s="2">
        <f>BILANCA!E80</f>
        <v>0</v>
      </c>
      <c r="E1085" s="2">
        <v>0</v>
      </c>
      <c r="F1085" s="2">
        <v>0</v>
      </c>
      <c r="G1085" s="3">
        <f t="shared" si="38"/>
        <v>2.145</v>
      </c>
      <c r="H1085" s="3">
        <f t="shared" si="35"/>
        <v>0.39999999999999858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908.98</v>
      </c>
      <c r="D1087" s="2">
        <f>BILANCA!E82</f>
        <v>94.08</v>
      </c>
      <c r="E1087" s="2">
        <v>0</v>
      </c>
      <c r="F1087" s="2">
        <v>0</v>
      </c>
      <c r="G1087" s="3">
        <f t="shared" si="38"/>
        <v>84.479780000000005</v>
      </c>
      <c r="H1087" s="3">
        <f t="shared" si="35"/>
        <v>9.9999999999980105E-2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908.98</v>
      </c>
      <c r="D1092" s="2">
        <f>BILANCA!E87</f>
        <v>94.08</v>
      </c>
      <c r="E1092" s="2">
        <v>0</v>
      </c>
      <c r="F1092" s="2">
        <v>0</v>
      </c>
      <c r="G1092" s="3">
        <f t="shared" si="38"/>
        <v>89.965479999999999</v>
      </c>
      <c r="H1092" s="3">
        <f t="shared" si="35"/>
        <v>9.9999999999980105E-2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3285.84</v>
      </c>
      <c r="D1152" s="2">
        <f>BILANCA!E147</f>
        <v>134547.91</v>
      </c>
      <c r="E1152" s="2">
        <v>0</v>
      </c>
      <c r="F1152" s="2">
        <v>0</v>
      </c>
      <c r="G1152" s="3">
        <f t="shared" si="38"/>
        <v>38678.195719999996</v>
      </c>
      <c r="H1152" s="3">
        <f t="shared" si="41"/>
        <v>0.24999999999636202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115670.43</v>
      </c>
      <c r="E1155" s="2">
        <v>0</v>
      </c>
      <c r="F1155" s="2">
        <v>0</v>
      </c>
      <c r="G1155" s="3">
        <f t="shared" si="38"/>
        <v>33544.424699999996</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115670.43</v>
      </c>
      <c r="E1161" s="2">
        <v>0</v>
      </c>
      <c r="F1161" s="2">
        <v>0</v>
      </c>
      <c r="G1161" s="3">
        <f t="shared" si="38"/>
        <v>34932.469859999997</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1150.31</v>
      </c>
      <c r="D1165" s="2">
        <f>BILANCA!E160</f>
        <v>822.7</v>
      </c>
      <c r="E1165" s="2">
        <v>0</v>
      </c>
      <c r="F1165" s="2">
        <v>0</v>
      </c>
      <c r="G1165" s="3">
        <f t="shared" si="38"/>
        <v>433.33505000000002</v>
      </c>
      <c r="H1165" s="3">
        <f t="shared" si="41"/>
        <v>0.60999999999989996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2135.5300000000002</v>
      </c>
      <c r="D1166" s="2">
        <f>BILANCA!E161</f>
        <v>320</v>
      </c>
      <c r="E1166" s="2">
        <v>0</v>
      </c>
      <c r="F1166" s="2">
        <v>0</v>
      </c>
      <c r="G1166" s="3">
        <f t="shared" si="38"/>
        <v>432.98268000000007</v>
      </c>
      <c r="H1166" s="3">
        <f t="shared" si="41"/>
        <v>0.46999999999979991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17734.78</v>
      </c>
      <c r="E1167" s="2">
        <v>0</v>
      </c>
      <c r="F1167" s="2">
        <v>0</v>
      </c>
      <c r="G1167" s="3">
        <f t="shared" si="38"/>
        <v>5568.7209199999998</v>
      </c>
      <c r="H1167" s="3">
        <f t="shared" si="41"/>
        <v>0.22000000000116415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99782.67</v>
      </c>
      <c r="D1176" s="2">
        <f>BILANCA!E171</f>
        <v>0</v>
      </c>
      <c r="E1176" s="2">
        <v>0</v>
      </c>
      <c r="F1176" s="2">
        <v>0</v>
      </c>
      <c r="G1176" s="3">
        <f t="shared" si="38"/>
        <v>16563.923220000001</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99782.67</v>
      </c>
      <c r="D1179" s="2">
        <f>BILANCA!E174</f>
        <v>0</v>
      </c>
      <c r="E1179" s="2">
        <v>0</v>
      </c>
      <c r="F1179" s="2">
        <v>0</v>
      </c>
      <c r="G1179" s="3">
        <f t="shared" si="38"/>
        <v>16863.271230000002</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3123822.1900000004</v>
      </c>
      <c r="D1180" s="2">
        <f>BILANCA!E176</f>
        <v>3076586.31</v>
      </c>
      <c r="E1180" s="2">
        <v>0</v>
      </c>
      <c r="F1180" s="2">
        <v>0</v>
      </c>
      <c r="G1180" s="3">
        <f t="shared" si="38"/>
        <v>1577089.1177000003</v>
      </c>
      <c r="H1180" s="3">
        <f t="shared" si="41"/>
        <v>0.50000000046566129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108855.23999999999</v>
      </c>
      <c r="D1181" s="2">
        <f>BILANCA!E177</f>
        <v>132723.68</v>
      </c>
      <c r="E1181" s="2">
        <v>0</v>
      </c>
      <c r="F1181" s="2">
        <v>0</v>
      </c>
      <c r="G1181" s="3">
        <f t="shared" si="38"/>
        <v>64005.744599999998</v>
      </c>
      <c r="H1181" s="3">
        <f t="shared" si="41"/>
        <v>0.55999999999767169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106495.64</v>
      </c>
      <c r="D1182" s="2">
        <f>BILANCA!E178</f>
        <v>119629.6</v>
      </c>
      <c r="E1182" s="2">
        <v>0</v>
      </c>
      <c r="F1182" s="2">
        <v>0</v>
      </c>
      <c r="G1182" s="3">
        <f t="shared" si="38"/>
        <v>59469.832479999997</v>
      </c>
      <c r="H1182" s="3">
        <f t="shared" si="41"/>
        <v>0.75999999999476131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96618.36</v>
      </c>
      <c r="D1183" s="2">
        <f>BILANCA!E179</f>
        <v>110979.96</v>
      </c>
      <c r="E1183" s="2">
        <v>0</v>
      </c>
      <c r="F1183" s="2">
        <v>0</v>
      </c>
      <c r="G1183" s="3">
        <f t="shared" si="38"/>
        <v>55114.042440000005</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9877.2800000000007</v>
      </c>
      <c r="D1184" s="2">
        <f>BILANCA!E180</f>
        <v>8649.64</v>
      </c>
      <c r="E1184" s="2">
        <v>0</v>
      </c>
      <c r="F1184" s="2">
        <v>0</v>
      </c>
      <c r="G1184" s="3">
        <f t="shared" si="38"/>
        <v>4728.7214399999993</v>
      </c>
      <c r="H1184" s="3">
        <f t="shared" si="41"/>
        <v>0.64000000000123691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1450.62</v>
      </c>
      <c r="D1201" s="2">
        <f>BILANCA!E197</f>
        <v>13000</v>
      </c>
      <c r="E1201" s="2">
        <v>0</v>
      </c>
      <c r="F1201" s="2">
        <v>0</v>
      </c>
      <c r="G1201" s="3">
        <f t="shared" si="38"/>
        <v>5243.0684199999996</v>
      </c>
      <c r="H1201" s="3">
        <f t="shared" si="41"/>
        <v>0.38000000000010914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936.07</v>
      </c>
      <c r="D1203" s="2">
        <f>BILANCA!E199</f>
        <v>0</v>
      </c>
      <c r="E1203" s="2">
        <v>0</v>
      </c>
      <c r="F1203" s="2">
        <v>0</v>
      </c>
      <c r="G1203" s="3">
        <f t="shared" si="44"/>
        <v>180.66151000000002</v>
      </c>
      <c r="H1203" s="3">
        <f t="shared" si="45"/>
        <v>7.0000000000050022E-2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514.54999999999995</v>
      </c>
      <c r="D1206" s="2">
        <f>BILANCA!E202</f>
        <v>13000</v>
      </c>
      <c r="E1206" s="2">
        <v>0</v>
      </c>
      <c r="F1206" s="2">
        <v>0</v>
      </c>
      <c r="G1206" s="3">
        <f t="shared" si="44"/>
        <v>5196.8518000000004</v>
      </c>
      <c r="H1206" s="3">
        <f t="shared" si="45"/>
        <v>0.45000000000004547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908.98</v>
      </c>
      <c r="D1251" s="2">
        <f>BILANCA!E247</f>
        <v>94.08</v>
      </c>
      <c r="E1251" s="2">
        <v>0</v>
      </c>
      <c r="F1251" s="2">
        <v>0</v>
      </c>
      <c r="G1251" s="3">
        <f>B1251/1000*C1251+B1251/500*D1251</f>
        <v>264.41073999999998</v>
      </c>
      <c r="H1251" s="3">
        <f>ABS(C1251-ROUND(C1251,0))+ABS(D1251-ROUND(D1251,0))</f>
        <v>9.9999999999980105E-2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3014966.95</v>
      </c>
      <c r="D1255" s="2">
        <f>BILANCA!E251</f>
        <v>2943862.63</v>
      </c>
      <c r="E1255" s="2">
        <v>0</v>
      </c>
      <c r="F1255" s="2">
        <v>0</v>
      </c>
      <c r="G1255" s="3">
        <f t="shared" si="38"/>
        <v>2181159.5914499997</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3007873.64</v>
      </c>
      <c r="D1256" s="2">
        <f>BILANCA!E252</f>
        <v>2941944.32</v>
      </c>
      <c r="E1256" s="2">
        <v>0</v>
      </c>
      <c r="F1256" s="2">
        <v>0</v>
      </c>
      <c r="G1256" s="3">
        <f t="shared" si="38"/>
        <v>2187373.5208799997</v>
      </c>
      <c r="H1256" s="3">
        <f t="shared" si="41"/>
        <v>0.67999999970197678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3007873.64</v>
      </c>
      <c r="D1257" s="2">
        <f>BILANCA!E253</f>
        <v>2941944.32</v>
      </c>
      <c r="E1257" s="2">
        <v>0</v>
      </c>
      <c r="F1257" s="2">
        <v>0</v>
      </c>
      <c r="G1257" s="3">
        <f t="shared" si="38"/>
        <v>2196265.2831600001</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3807.4600000000009</v>
      </c>
      <c r="D1259" s="2">
        <f>BILANCA!E255</f>
        <v>-114894.82</v>
      </c>
      <c r="E1259" s="2">
        <v>0</v>
      </c>
      <c r="F1259" s="2">
        <v>0</v>
      </c>
      <c r="G1259" s="3">
        <f t="shared" si="38"/>
        <v>-56269.562819999999</v>
      </c>
      <c r="H1259" s="3">
        <f t="shared" si="41"/>
        <v>0.63999999999396096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16795.11</v>
      </c>
      <c r="D1260" s="2">
        <f>BILANCA!E256</f>
        <v>0</v>
      </c>
      <c r="E1260" s="2">
        <v>0</v>
      </c>
      <c r="F1260" s="2">
        <v>0</v>
      </c>
      <c r="G1260" s="3">
        <f t="shared" si="38"/>
        <v>4198.7775000000001</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16795.11</v>
      </c>
      <c r="D1261" s="2">
        <f>BILANCA!E257</f>
        <v>0</v>
      </c>
      <c r="E1261" s="2">
        <v>0</v>
      </c>
      <c r="F1261" s="2">
        <v>0</v>
      </c>
      <c r="G1261" s="3">
        <f t="shared" si="38"/>
        <v>4215.5726100000002</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12987.65</v>
      </c>
      <c r="D1264" s="2">
        <f>BILANCA!E260</f>
        <v>114894.82</v>
      </c>
      <c r="E1264" s="2">
        <v>0</v>
      </c>
      <c r="F1264" s="2">
        <v>0</v>
      </c>
      <c r="G1264" s="3">
        <f t="shared" si="38"/>
        <v>61665.431660000009</v>
      </c>
      <c r="H1264" s="3">
        <f t="shared" si="41"/>
        <v>0.52999999999337888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95444.6</v>
      </c>
      <c r="E1265" s="2">
        <v>0</v>
      </c>
      <c r="F1265" s="2">
        <v>0</v>
      </c>
      <c r="G1265" s="3">
        <f t="shared" si="38"/>
        <v>48676.746000000006</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12987.65</v>
      </c>
      <c r="D1266" s="2">
        <f>BILANCA!E262</f>
        <v>19450.22</v>
      </c>
      <c r="E1266" s="2">
        <v>0</v>
      </c>
      <c r="F1266" s="2">
        <v>0</v>
      </c>
      <c r="G1266" s="3">
        <f t="shared" si="38"/>
        <v>13283.351040000001</v>
      </c>
      <c r="H1266" s="3">
        <f t="shared" si="41"/>
        <v>0.57000000000152795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3285.8500000000004</v>
      </c>
      <c r="D1278" s="2">
        <f>BILANCA!E274</f>
        <v>116813.12999999999</v>
      </c>
      <c r="E1278" s="2">
        <v>0</v>
      </c>
      <c r="F1278" s="2">
        <v>0</v>
      </c>
      <c r="G1278" s="3">
        <f t="shared" si="38"/>
        <v>63492.445479999995</v>
      </c>
      <c r="H1278" s="3">
        <f t="shared" si="41"/>
        <v>0.2799999999897409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115670.43</v>
      </c>
      <c r="E1281" s="2">
        <v>0</v>
      </c>
      <c r="F1281" s="2">
        <v>0</v>
      </c>
      <c r="G1281" s="3">
        <f t="shared" si="48"/>
        <v>62693.373059999998</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115670.43</v>
      </c>
      <c r="E1287" s="2">
        <v>0</v>
      </c>
      <c r="F1287" s="2">
        <v>0</v>
      </c>
      <c r="G1287" s="3">
        <f t="shared" si="48"/>
        <v>64081.41822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1150.32</v>
      </c>
      <c r="D1291" s="2">
        <f>BILANCA!E287</f>
        <v>822.7</v>
      </c>
      <c r="E1291" s="2">
        <v>0</v>
      </c>
      <c r="F1291" s="2">
        <v>0</v>
      </c>
      <c r="G1291" s="3">
        <f t="shared" si="48"/>
        <v>785.59732000000008</v>
      </c>
      <c r="H1291" s="3">
        <f t="shared" si="49"/>
        <v>0.61999999999989086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2135.5300000000002</v>
      </c>
      <c r="D1292" s="2">
        <f>BILANCA!E288</f>
        <v>320</v>
      </c>
      <c r="E1292" s="2">
        <v>0</v>
      </c>
      <c r="F1292" s="2">
        <v>0</v>
      </c>
      <c r="G1292" s="3">
        <f t="shared" si="48"/>
        <v>782.69946000000004</v>
      </c>
      <c r="H1292" s="3">
        <f t="shared" si="49"/>
        <v>0.46999999999979991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1770.84</v>
      </c>
      <c r="D1305" s="2">
        <f>BILANCA!E302</f>
        <v>6010.5</v>
      </c>
      <c r="E1305" s="2">
        <v>0</v>
      </c>
      <c r="F1305" s="2">
        <v>0</v>
      </c>
      <c r="G1305" s="3">
        <f t="shared" si="38"/>
        <v>4068.5927999999994</v>
      </c>
      <c r="H1305" s="3">
        <f t="shared" si="41"/>
        <v>0.66000000000008185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1515</v>
      </c>
      <c r="D1306" s="2">
        <f>BILANCA!E303</f>
        <v>128537.41</v>
      </c>
      <c r="E1306" s="2">
        <v>0</v>
      </c>
      <c r="F1306" s="2">
        <v>0</v>
      </c>
      <c r="G1306" s="3">
        <f t="shared" si="38"/>
        <v>76542.586720000007</v>
      </c>
      <c r="H1306" s="3">
        <f t="shared" si="41"/>
        <v>0.41000000000349246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908.98</v>
      </c>
      <c r="D1311" s="2">
        <f>BILANCA!E308</f>
        <v>94.08</v>
      </c>
      <c r="E1311" s="2">
        <v>0</v>
      </c>
      <c r="F1311" s="2">
        <v>0</v>
      </c>
      <c r="G1311" s="3">
        <f t="shared" si="52"/>
        <v>330.23914000000002</v>
      </c>
      <c r="H1311" s="3">
        <f t="shared" si="41"/>
        <v>9.9999999999980105E-2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310.08999999999997</v>
      </c>
      <c r="D1339" s="2">
        <f>BILANCA!E336</f>
        <v>5196.3100000000004</v>
      </c>
      <c r="E1339" s="2">
        <v>0</v>
      </c>
      <c r="F1339" s="2">
        <v>0</v>
      </c>
      <c r="G1339" s="3">
        <f t="shared" si="52"/>
        <v>3521.1915900000004</v>
      </c>
      <c r="H1339" s="3">
        <f t="shared" si="41"/>
        <v>0.40000000000037517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106185.55</v>
      </c>
      <c r="D1340" s="2">
        <f>BILANCA!E337</f>
        <v>114433.29</v>
      </c>
      <c r="E1340" s="2">
        <v>0</v>
      </c>
      <c r="F1340" s="2">
        <v>0</v>
      </c>
      <c r="G1340" s="3">
        <f t="shared" si="52"/>
        <v>110567.2029</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1450.62</v>
      </c>
      <c r="D1341" s="2">
        <f>BILANCA!E338</f>
        <v>0</v>
      </c>
      <c r="E1341" s="2">
        <v>0</v>
      </c>
      <c r="F1341" s="2">
        <v>0</v>
      </c>
      <c r="G1341" s="3">
        <f t="shared" si="52"/>
        <v>480.15521999999999</v>
      </c>
      <c r="H1341" s="3">
        <f t="shared" si="41"/>
        <v>0.38000000000010914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13000</v>
      </c>
      <c r="E1342" s="2">
        <v>0</v>
      </c>
      <c r="F1342" s="2">
        <v>0</v>
      </c>
      <c r="G1342" s="3">
        <f t="shared" si="52"/>
        <v>8632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908.98</v>
      </c>
      <c r="D1383" s="2">
        <f>BILANCA!E380</f>
        <v>94.08</v>
      </c>
      <c r="E1383" s="2">
        <v>0</v>
      </c>
      <c r="F1383" s="2">
        <v>0</v>
      </c>
      <c r="G1383" s="3">
        <f t="shared" si="59"/>
        <v>409.23321999999996</v>
      </c>
      <c r="H1383" s="3">
        <f t="shared" si="60"/>
        <v>9.9999999999980105E-2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1618921.25</v>
      </c>
      <c r="D1510" s="2">
        <f>'RAS-funkcijski'!E114</f>
        <v>1827658.67</v>
      </c>
      <c r="E1510" s="2">
        <v>0</v>
      </c>
      <c r="F1510" s="2">
        <v>0</v>
      </c>
      <c r="G1510" s="3">
        <f t="shared" si="52"/>
        <v>580166.24489999993</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1433334.8</v>
      </c>
      <c r="D1511" s="2">
        <f>'RAS-funkcijski'!E115</f>
        <v>1644788.68</v>
      </c>
      <c r="E1511" s="2">
        <v>0</v>
      </c>
      <c r="F1511" s="2">
        <v>0</v>
      </c>
      <c r="G1511" s="3">
        <f t="shared" si="52"/>
        <v>524243.24976000004</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1433334.8</v>
      </c>
      <c r="D1513" s="2">
        <f>'RAS-funkcijski'!E117</f>
        <v>1644788.68</v>
      </c>
      <c r="E1513" s="2">
        <v>0</v>
      </c>
      <c r="F1513" s="2">
        <v>0</v>
      </c>
      <c r="G1513" s="3">
        <f t="shared" si="52"/>
        <v>533689.07407999993</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185586.45</v>
      </c>
      <c r="D1522" s="2">
        <f>'RAS-funkcijski'!E126</f>
        <v>182869.99</v>
      </c>
      <c r="E1522" s="2">
        <v>0</v>
      </c>
      <c r="F1522" s="2">
        <v>0</v>
      </c>
      <c r="G1522" s="3">
        <f t="shared" si="52"/>
        <v>67261.824460000003</v>
      </c>
      <c r="H1522" s="3">
        <f t="shared" si="63"/>
        <v>0.46000000002095476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1618921.25</v>
      </c>
      <c r="D1537" s="14">
        <f>'RAS-funkcijski'!E141</f>
        <v>1827658.67</v>
      </c>
      <c r="E1537" s="14">
        <v>0</v>
      </c>
      <c r="F1537" s="14">
        <v>0</v>
      </c>
      <c r="G1537" s="15">
        <f t="shared" si="52"/>
        <v>722570.68683000002</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339.31</v>
      </c>
      <c r="D1538" s="7">
        <f>'P-VRIO'!E5</f>
        <v>91482.15</v>
      </c>
      <c r="E1538" s="7">
        <v>0</v>
      </c>
      <c r="F1538" s="7">
        <v>0</v>
      </c>
      <c r="G1538" s="8">
        <f t="shared" si="52"/>
        <v>183.30360999999999</v>
      </c>
      <c r="H1538" s="8">
        <f t="shared" si="63"/>
        <v>0.45999999999418151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91143.92</v>
      </c>
      <c r="E1539" s="2">
        <v>0</v>
      </c>
      <c r="F1539" s="2">
        <v>0</v>
      </c>
      <c r="G1539" s="3">
        <f t="shared" si="52"/>
        <v>364.57567999999998</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91143.92</v>
      </c>
      <c r="E1540" s="2">
        <v>0</v>
      </c>
      <c r="F1540" s="2">
        <v>0</v>
      </c>
      <c r="G1540" s="3">
        <f t="shared" si="52"/>
        <v>546.86351999999999</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91143.92</v>
      </c>
      <c r="E1542" s="2">
        <v>0</v>
      </c>
      <c r="F1542" s="2">
        <v>0</v>
      </c>
      <c r="G1542" s="3">
        <f t="shared" si="52"/>
        <v>911.43920000000003</v>
      </c>
      <c r="H1542" s="3">
        <f t="shared" si="63"/>
        <v>8.000000000174623E-2</v>
      </c>
      <c r="I1542" s="11">
        <f t="shared" si="64"/>
        <v>72.915136001591591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339.31</v>
      </c>
      <c r="D1555" s="2">
        <f>'P-VRIO'!E22</f>
        <v>338.23</v>
      </c>
      <c r="E1555" s="2">
        <v>0</v>
      </c>
      <c r="F1555" s="2">
        <v>0</v>
      </c>
      <c r="G1555" s="3">
        <f t="shared" si="52"/>
        <v>18.283860000000001</v>
      </c>
      <c r="H1555" s="3">
        <f t="shared" si="63"/>
        <v>0.54000000000002046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339.31</v>
      </c>
      <c r="D1556" s="2">
        <f>'P-VRIO'!E23</f>
        <v>338.23</v>
      </c>
      <c r="E1556" s="2">
        <v>0</v>
      </c>
      <c r="F1556" s="2">
        <v>0</v>
      </c>
      <c r="G1556" s="3">
        <f t="shared" si="52"/>
        <v>19.299630000000001</v>
      </c>
      <c r="H1556" s="3">
        <f t="shared" si="63"/>
        <v>0.54000000000002046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339.31</v>
      </c>
      <c r="D1558" s="2">
        <f>'P-VRIO'!E25</f>
        <v>338.23</v>
      </c>
      <c r="E1558" s="2">
        <v>0</v>
      </c>
      <c r="F1558" s="2">
        <v>0</v>
      </c>
      <c r="G1558" s="3">
        <f t="shared" si="52"/>
        <v>21.33117</v>
      </c>
      <c r="H1558" s="3">
        <f t="shared" si="63"/>
        <v>0.54000000000002046</v>
      </c>
      <c r="I1558" s="11">
        <f t="shared" si="66"/>
        <v>11.518831800000436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1439.11</v>
      </c>
      <c r="E1571" s="2">
        <v>0</v>
      </c>
      <c r="F1571" s="2">
        <v>0</v>
      </c>
      <c r="G1571" s="3">
        <f t="shared" si="52"/>
        <v>97.859480000000005</v>
      </c>
      <c r="H1571" s="3">
        <f t="shared" si="63"/>
        <v>0.10999999999989996</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1439.11</v>
      </c>
      <c r="E1572" s="2">
        <v>0</v>
      </c>
      <c r="F1572" s="2">
        <v>0</v>
      </c>
      <c r="G1572" s="3">
        <f t="shared" si="52"/>
        <v>100.7377</v>
      </c>
      <c r="H1572" s="3">
        <f t="shared" si="63"/>
        <v>0.10999999999989996</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1439.11</v>
      </c>
      <c r="E1574" s="2">
        <v>0</v>
      </c>
      <c r="F1574" s="2">
        <v>0</v>
      </c>
      <c r="G1574" s="3">
        <f t="shared" si="52"/>
        <v>106.49413999999999</v>
      </c>
      <c r="H1574" s="3">
        <f t="shared" si="63"/>
        <v>0.10999999999989996</v>
      </c>
      <c r="I1574" s="11">
        <f t="shared" si="68"/>
        <v>11.714355399989344</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108855.24</v>
      </c>
      <c r="D1582" s="7"/>
      <c r="E1582" s="7">
        <v>0</v>
      </c>
      <c r="F1582" s="7">
        <v>0</v>
      </c>
      <c r="G1582" s="8">
        <f t="shared" ref="G1582:G1686" si="70">B1582/1000*C1582</f>
        <v>108.85524000000001</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1729830.42</v>
      </c>
      <c r="D1583" s="2">
        <v>0</v>
      </c>
      <c r="E1583" s="2">
        <v>0</v>
      </c>
      <c r="F1583" s="2">
        <v>0</v>
      </c>
      <c r="G1583" s="3">
        <f t="shared" si="70"/>
        <v>3459.66084</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1699623.49</v>
      </c>
      <c r="D1585" s="2">
        <v>0</v>
      </c>
      <c r="E1585" s="2">
        <v>0</v>
      </c>
      <c r="F1585" s="2">
        <v>0</v>
      </c>
      <c r="G1585" s="3">
        <f t="shared" si="70"/>
        <v>6798.4939599999998</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1325248.24</v>
      </c>
      <c r="D1586" s="2">
        <v>0</v>
      </c>
      <c r="E1586" s="2">
        <v>0</v>
      </c>
      <c r="F1586" s="2">
        <v>0</v>
      </c>
      <c r="G1586" s="3">
        <f t="shared" si="70"/>
        <v>6626.2412000000004</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374375.25</v>
      </c>
      <c r="D1587" s="2">
        <v>0</v>
      </c>
      <c r="E1587" s="2">
        <v>0</v>
      </c>
      <c r="F1587" s="2">
        <v>0</v>
      </c>
      <c r="G1587" s="3">
        <f t="shared" si="70"/>
        <v>2246.2514999999999</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24687.48</v>
      </c>
      <c r="D1594" s="2">
        <v>0</v>
      </c>
      <c r="E1594" s="2">
        <v>0</v>
      </c>
      <c r="F1594" s="2">
        <v>0</v>
      </c>
      <c r="G1594" s="3">
        <f t="shared" si="70"/>
        <v>320.93723999999997</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5519.45</v>
      </c>
      <c r="D1601" s="2">
        <v>0</v>
      </c>
      <c r="E1601" s="2">
        <v>0</v>
      </c>
      <c r="F1601" s="2">
        <v>0</v>
      </c>
      <c r="G1601" s="3">
        <f>B1601/1000*C1601</f>
        <v>110.389</v>
      </c>
      <c r="H1601" s="3">
        <f>ABS(C1601-ROUND(C1601,0))</f>
        <v>0.4499999999998181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1705961.98</v>
      </c>
      <c r="D1602" s="2">
        <v>0</v>
      </c>
      <c r="E1602" s="2">
        <v>0</v>
      </c>
      <c r="F1602" s="2">
        <v>0</v>
      </c>
      <c r="G1602" s="3">
        <f t="shared" si="70"/>
        <v>35825.201580000001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1686489.5299999998</v>
      </c>
      <c r="D1604" s="2">
        <v>0</v>
      </c>
      <c r="E1604" s="2">
        <v>0</v>
      </c>
      <c r="F1604" s="2">
        <v>0</v>
      </c>
      <c r="G1604" s="3">
        <f t="shared" si="70"/>
        <v>38789.259189999997</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1310886.6399999999</v>
      </c>
      <c r="D1605" s="2">
        <v>0</v>
      </c>
      <c r="E1605" s="2">
        <v>0</v>
      </c>
      <c r="F1605" s="2">
        <v>0</v>
      </c>
      <c r="G1605" s="3">
        <f t="shared" si="70"/>
        <v>31461.279359999997</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375602.89</v>
      </c>
      <c r="D1606" s="2">
        <v>0</v>
      </c>
      <c r="E1606" s="2">
        <v>0</v>
      </c>
      <c r="F1606" s="2">
        <v>0</v>
      </c>
      <c r="G1606" s="3">
        <f t="shared" si="70"/>
        <v>9390.0722500000011</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13138.1</v>
      </c>
      <c r="D1613" s="2">
        <v>0</v>
      </c>
      <c r="E1613" s="2">
        <v>0</v>
      </c>
      <c r="F1613" s="2">
        <v>0</v>
      </c>
      <c r="G1613" s="3">
        <f t="shared" si="70"/>
        <v>420.41920000000005</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6334.35</v>
      </c>
      <c r="D1620" s="2">
        <v>0</v>
      </c>
      <c r="E1620" s="2">
        <v>0</v>
      </c>
      <c r="F1620" s="2">
        <v>0</v>
      </c>
      <c r="G1620" s="3">
        <f>B1620/1000*C1620</f>
        <v>247.03965000000002</v>
      </c>
      <c r="H1620" s="3">
        <f>ABS(C1620-ROUND(C1620,0))</f>
        <v>0.3500000000003638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132723.67999999993</v>
      </c>
      <c r="D1621" s="2">
        <v>0</v>
      </c>
      <c r="E1621" s="2">
        <v>0</v>
      </c>
      <c r="F1621" s="2">
        <v>0</v>
      </c>
      <c r="G1621" s="3">
        <f t="shared" si="70"/>
        <v>5308.9471999999978</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5196.3100000000004</v>
      </c>
      <c r="D1622" s="2">
        <v>0</v>
      </c>
      <c r="E1622" s="2">
        <v>0</v>
      </c>
      <c r="F1622" s="2">
        <v>0</v>
      </c>
      <c r="G1622" s="3">
        <f t="shared" si="70"/>
        <v>213.04871000000003</v>
      </c>
      <c r="H1622" s="3">
        <f t="shared" si="71"/>
        <v>0.31000000000040018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5196.3100000000004</v>
      </c>
      <c r="D1628" s="2">
        <v>0</v>
      </c>
      <c r="E1628" s="2">
        <v>0</v>
      </c>
      <c r="F1628" s="2">
        <v>0</v>
      </c>
      <c r="G1628" s="3">
        <f t="shared" si="70"/>
        <v>244.22657000000001</v>
      </c>
      <c r="H1628" s="3">
        <f t="shared" si="71"/>
        <v>0.31000000000040018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5196.3100000000004</v>
      </c>
      <c r="D1634" s="2">
        <v>0</v>
      </c>
      <c r="E1634" s="2">
        <v>0</v>
      </c>
      <c r="F1634" s="2">
        <v>0</v>
      </c>
      <c r="G1634" s="3">
        <f t="shared" si="70"/>
        <v>275.40442999999999</v>
      </c>
      <c r="H1634" s="3">
        <f t="shared" si="71"/>
        <v>0.31000000000040018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5196.3100000000004</v>
      </c>
      <c r="D1635" s="2">
        <v>0</v>
      </c>
      <c r="E1635" s="2">
        <v>0</v>
      </c>
      <c r="F1635" s="2">
        <v>0</v>
      </c>
      <c r="G1635" s="3">
        <f t="shared" si="70"/>
        <v>280.60074000000003</v>
      </c>
      <c r="H1635" s="3">
        <f t="shared" si="71"/>
        <v>0.31000000000040018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127527.37</v>
      </c>
      <c r="D1681" s="2">
        <v>0</v>
      </c>
      <c r="E1681" s="2">
        <v>0</v>
      </c>
      <c r="F1681" s="2">
        <v>0</v>
      </c>
      <c r="G1681" s="3">
        <f t="shared" si="70"/>
        <v>12752.737000000001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94.08</v>
      </c>
      <c r="D1682" s="2">
        <v>0</v>
      </c>
      <c r="E1682" s="2">
        <v>0</v>
      </c>
      <c r="F1682" s="2">
        <v>0</v>
      </c>
      <c r="G1682" s="3">
        <f t="shared" si="70"/>
        <v>9.5020800000000012</v>
      </c>
      <c r="H1682" s="3">
        <f t="shared" si="71"/>
        <v>7.9999999999998295E-2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114433.29</v>
      </c>
      <c r="D1683" s="2">
        <v>0</v>
      </c>
      <c r="E1683" s="2">
        <v>0</v>
      </c>
      <c r="F1683" s="2">
        <v>0</v>
      </c>
      <c r="G1683" s="3">
        <f t="shared" si="70"/>
        <v>11672.195579999998</v>
      </c>
      <c r="H1683" s="3">
        <f t="shared" si="71"/>
        <v>0.28999999999359716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13000</v>
      </c>
      <c r="D1684" s="2">
        <v>0</v>
      </c>
      <c r="E1684" s="2">
        <v>0</v>
      </c>
      <c r="F1684" s="2">
        <v>0</v>
      </c>
      <c r="G1684" s="3">
        <f t="shared" si="70"/>
        <v>1339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766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1607310.31</v>
      </c>
      <c r="I17" s="275">
        <f>'PR-RAS'!E6</f>
        <v>1710636.54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1579095.8299999998</v>
      </c>
      <c r="I18" s="275">
        <f>'PR-RAS'!E152</f>
        <v>1805307.2200000002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3807.4600000002883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114894.82000000012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3010992.9100000006</v>
      </c>
      <c r="I22" s="275">
        <f>BILANCA!E7</f>
        <v>2941944.3200000003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112829.28</v>
      </c>
      <c r="I23" s="275">
        <f>BILANCA!E69</f>
        <v>134641.99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108855.23999999999</v>
      </c>
      <c r="I24" s="275">
        <f>BILANCA!E177</f>
        <v>132723.68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3014966.95</v>
      </c>
      <c r="I25" s="275">
        <f>BILANCA!E251</f>
        <v>2943862.63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1618921.25</v>
      </c>
      <c r="I30" s="275">
        <f>'RAS-funkcijski'!E114</f>
        <v>1827658.67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1618921.25</v>
      </c>
      <c r="I31" s="275">
        <f>'RAS-funkcijski'!E141</f>
        <v>1827658.67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339.31</v>
      </c>
      <c r="I33" s="275">
        <f>'P-VRIO'!E5</f>
        <v>91482.15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339.31</v>
      </c>
      <c r="I34" s="275">
        <f>'P-VRIO'!E22</f>
        <v>338.23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1439.11</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108855.24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132723.67999999993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5196.3100000000004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127527.37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4" zoomScaleNormal="100" workbookViewId="0">
      <selection activeCell="D425" sqref="D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1607310.31</v>
      </c>
      <c r="E6" s="60">
        <f>E7+E43+E49+E82+E106+E125+E134+E140</f>
        <v>1710636.54</v>
      </c>
      <c r="F6" s="45">
        <f t="shared" ref="F6:F132" si="0">IF(D6&lt;&gt;0,IF(E6/D6&gt;=100,"&gt;&gt;100",E6/D6*100),"-")</f>
        <v>106.42851783859956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1298120.08</v>
      </c>
      <c r="E49" s="60">
        <f>E50+E53+E58+E61+E64+E68+E71+E74+E77</f>
        <v>1395257.8</v>
      </c>
      <c r="F49" s="45">
        <f t="shared" si="0"/>
        <v>107.48295334896906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4975</v>
      </c>
      <c r="E53" s="60">
        <f t="shared" si="8"/>
        <v>16570</v>
      </c>
      <c r="F53" s="45">
        <f t="shared" si="0"/>
        <v>333.06532663316585</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4975</v>
      </c>
      <c r="E56" s="194">
        <v>16570</v>
      </c>
      <c r="F56" s="45">
        <f t="shared" si="0"/>
        <v>333.06532663316585</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1292749.8900000001</v>
      </c>
      <c r="E68" s="60">
        <f t="shared" si="11"/>
        <v>1378687.8</v>
      </c>
      <c r="F68" s="45">
        <f t="shared" si="0"/>
        <v>106.64768263875079</v>
      </c>
    </row>
    <row r="69" spans="1:6" ht="12.75" customHeight="1" x14ac:dyDescent="0.2">
      <c r="A69" s="63" t="s">
        <v>141</v>
      </c>
      <c r="B69" s="64" t="s">
        <v>142</v>
      </c>
      <c r="C69" s="247" t="s">
        <v>141</v>
      </c>
      <c r="D69" s="194">
        <v>1278810.8400000001</v>
      </c>
      <c r="E69" s="194">
        <v>1376559.22</v>
      </c>
      <c r="F69" s="45">
        <f t="shared" si="0"/>
        <v>107.64369341755031</v>
      </c>
    </row>
    <row r="70" spans="1:6" ht="24" x14ac:dyDescent="0.2">
      <c r="A70" s="63" t="s">
        <v>143</v>
      </c>
      <c r="B70" s="64" t="s">
        <v>144</v>
      </c>
      <c r="C70" s="247" t="s">
        <v>143</v>
      </c>
      <c r="D70" s="194">
        <v>13939.05</v>
      </c>
      <c r="E70" s="194">
        <v>2128.58</v>
      </c>
      <c r="F70" s="45">
        <f t="shared" si="0"/>
        <v>15.270624612150757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395.19</v>
      </c>
      <c r="E74" s="60">
        <f t="shared" si="13"/>
        <v>0</v>
      </c>
      <c r="F74" s="45">
        <f t="shared" si="0"/>
        <v>0</v>
      </c>
    </row>
    <row r="75" spans="1:6" ht="12.75" customHeight="1" x14ac:dyDescent="0.2">
      <c r="A75" s="63" t="s">
        <v>153</v>
      </c>
      <c r="B75" s="65" t="s">
        <v>154</v>
      </c>
      <c r="C75" s="247" t="s">
        <v>153</v>
      </c>
      <c r="D75" s="194">
        <v>395.19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276.58999999999997</v>
      </c>
      <c r="E82" s="60">
        <f t="shared" si="15"/>
        <v>276.58999999999997</v>
      </c>
      <c r="F82" s="45">
        <f t="shared" si="0"/>
        <v>100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276.58999999999997</v>
      </c>
      <c r="E91" s="60">
        <f t="shared" si="17"/>
        <v>276.58999999999997</v>
      </c>
      <c r="F91" s="45">
        <f t="shared" si="0"/>
        <v>100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276.58999999999997</v>
      </c>
      <c r="E94" s="194">
        <v>276.58999999999997</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22507.24</v>
      </c>
      <c r="E106" s="60">
        <f>E107+E112+E120+E124</f>
        <v>20360.46</v>
      </c>
      <c r="F106" s="45">
        <f t="shared" si="0"/>
        <v>90.461824728398497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22507.24</v>
      </c>
      <c r="E112" s="60">
        <f t="shared" si="20"/>
        <v>20360.46</v>
      </c>
      <c r="F112" s="45">
        <f t="shared" si="0"/>
        <v>90.461824728398497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22507.24</v>
      </c>
      <c r="E117" s="194">
        <v>20360.46</v>
      </c>
      <c r="F117" s="45">
        <f t="shared" si="0"/>
        <v>90.461824728398497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19267.059999999998</v>
      </c>
      <c r="E125" s="60">
        <f t="shared" si="22"/>
        <v>13525.49</v>
      </c>
      <c r="F125" s="45">
        <f t="shared" si="0"/>
        <v>70.200072040051793</v>
      </c>
    </row>
    <row r="126" spans="1:6" ht="12.75" customHeight="1" x14ac:dyDescent="0.2">
      <c r="A126" s="63">
        <v>661</v>
      </c>
      <c r="B126" s="65" t="s">
        <v>255</v>
      </c>
      <c r="C126" s="247" t="s">
        <v>256</v>
      </c>
      <c r="D126" s="60">
        <f t="shared" ref="D126:E126" si="23">SUM(D127:D128)</f>
        <v>12609.32</v>
      </c>
      <c r="E126" s="60">
        <f t="shared" si="23"/>
        <v>10696.18</v>
      </c>
      <c r="F126" s="45">
        <f t="shared" si="0"/>
        <v>84.82757198643543</v>
      </c>
    </row>
    <row r="127" spans="1:6" ht="12.75" customHeight="1" x14ac:dyDescent="0.2">
      <c r="A127" s="63">
        <v>6614</v>
      </c>
      <c r="B127" s="65" t="s">
        <v>257</v>
      </c>
      <c r="C127" s="247" t="s">
        <v>258</v>
      </c>
      <c r="D127" s="194">
        <v>3300</v>
      </c>
      <c r="E127" s="194"/>
      <c r="F127" s="45">
        <f t="shared" si="0"/>
        <v>0</v>
      </c>
    </row>
    <row r="128" spans="1:6" ht="12.75" customHeight="1" x14ac:dyDescent="0.2">
      <c r="A128" s="63">
        <v>6615</v>
      </c>
      <c r="B128" s="65" t="s">
        <v>259</v>
      </c>
      <c r="C128" s="247" t="s">
        <v>260</v>
      </c>
      <c r="D128" s="194">
        <v>9309.32</v>
      </c>
      <c r="E128" s="194">
        <v>10696.18</v>
      </c>
      <c r="F128" s="45">
        <f t="shared" si="0"/>
        <v>114.89754353701454</v>
      </c>
    </row>
    <row r="129" spans="1:6" ht="36" x14ac:dyDescent="0.2">
      <c r="A129" s="63">
        <v>663</v>
      </c>
      <c r="B129" s="182" t="s">
        <v>261</v>
      </c>
      <c r="C129" s="247" t="s">
        <v>262</v>
      </c>
      <c r="D129" s="60">
        <f t="shared" ref="D129:E129" si="24">SUM(D130:D133)</f>
        <v>6657.74</v>
      </c>
      <c r="E129" s="60">
        <f t="shared" si="24"/>
        <v>2829.31</v>
      </c>
      <c r="F129" s="45">
        <f t="shared" si="0"/>
        <v>42.496552884312095</v>
      </c>
    </row>
    <row r="130" spans="1:6" ht="12.75" customHeight="1" x14ac:dyDescent="0.2">
      <c r="A130" s="63">
        <v>6631</v>
      </c>
      <c r="B130" s="65" t="s">
        <v>263</v>
      </c>
      <c r="C130" s="247" t="s">
        <v>264</v>
      </c>
      <c r="D130" s="194">
        <v>1495</v>
      </c>
      <c r="E130" s="194">
        <v>540</v>
      </c>
      <c r="F130" s="45">
        <f t="shared" si="0"/>
        <v>36.120401337792643</v>
      </c>
    </row>
    <row r="131" spans="1:6" ht="12.75" customHeight="1" x14ac:dyDescent="0.2">
      <c r="A131" s="63">
        <v>6632</v>
      </c>
      <c r="B131" s="182" t="s">
        <v>265</v>
      </c>
      <c r="C131" s="247" t="s">
        <v>266</v>
      </c>
      <c r="D131" s="194">
        <v>5162.74</v>
      </c>
      <c r="E131" s="194">
        <v>2289.31</v>
      </c>
      <c r="F131" s="45">
        <f t="shared" si="0"/>
        <v>44.342926430538824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267139.33999999997</v>
      </c>
      <c r="E134" s="60">
        <f t="shared" si="25"/>
        <v>281216.2</v>
      </c>
      <c r="F134" s="45">
        <f t="shared" ref="F134:F229" si="26">IF(D134&lt;&gt;0,IF(E134/D134&gt;=100,"&gt;&gt;100",E134/D134*100),"-")</f>
        <v>105.26948221104388</v>
      </c>
    </row>
    <row r="135" spans="1:6" ht="24" x14ac:dyDescent="0.2">
      <c r="A135" s="63">
        <v>671</v>
      </c>
      <c r="B135" s="182" t="s">
        <v>273</v>
      </c>
      <c r="C135" s="247" t="s">
        <v>274</v>
      </c>
      <c r="D135" s="60">
        <f t="shared" ref="D135:E135" si="27">SUM(D136:D138)</f>
        <v>267139.33999999997</v>
      </c>
      <c r="E135" s="60">
        <f t="shared" si="27"/>
        <v>281216.2</v>
      </c>
      <c r="F135" s="45">
        <f t="shared" si="26"/>
        <v>105.26948221104388</v>
      </c>
    </row>
    <row r="136" spans="1:6" ht="12.75" customHeight="1" x14ac:dyDescent="0.2">
      <c r="A136" s="63">
        <v>6711</v>
      </c>
      <c r="B136" s="65" t="s">
        <v>275</v>
      </c>
      <c r="C136" s="247" t="s">
        <v>276</v>
      </c>
      <c r="D136" s="194">
        <v>259403.34</v>
      </c>
      <c r="E136" s="194">
        <v>280782.89</v>
      </c>
      <c r="F136" s="45">
        <f t="shared" si="26"/>
        <v>108.24181754945792</v>
      </c>
    </row>
    <row r="137" spans="1:6" ht="24" x14ac:dyDescent="0.2">
      <c r="A137" s="63">
        <v>6712</v>
      </c>
      <c r="B137" s="182" t="s">
        <v>277</v>
      </c>
      <c r="C137" s="247" t="s">
        <v>278</v>
      </c>
      <c r="D137" s="194">
        <v>7736</v>
      </c>
      <c r="E137" s="194">
        <v>433.31</v>
      </c>
      <c r="F137" s="45">
        <f t="shared" si="26"/>
        <v>5.6012150982419859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1579095.8299999998</v>
      </c>
      <c r="E152" s="60">
        <f>E153+E164+E202+E221+E230+E262+E273</f>
        <v>1805307.2200000002</v>
      </c>
      <c r="F152" s="45">
        <f t="shared" si="26"/>
        <v>114.32537441378719</v>
      </c>
    </row>
    <row r="153" spans="1:6" ht="12.75" customHeight="1" x14ac:dyDescent="0.2">
      <c r="A153" s="63">
        <v>31</v>
      </c>
      <c r="B153" s="64" t="s">
        <v>308</v>
      </c>
      <c r="C153" s="247" t="s">
        <v>3</v>
      </c>
      <c r="D153" s="60">
        <f t="shared" ref="D153:E153" si="30">D154+D159+D160</f>
        <v>1193556.8399999999</v>
      </c>
      <c r="E153" s="60">
        <f t="shared" si="30"/>
        <v>1416245.6500000001</v>
      </c>
      <c r="F153" s="45">
        <f t="shared" si="26"/>
        <v>118.6575789721083</v>
      </c>
    </row>
    <row r="154" spans="1:6" ht="12.75" customHeight="1" x14ac:dyDescent="0.2">
      <c r="A154" s="63">
        <v>311</v>
      </c>
      <c r="B154" s="64" t="s">
        <v>309</v>
      </c>
      <c r="C154" s="247" t="s">
        <v>310</v>
      </c>
      <c r="D154" s="60">
        <f t="shared" ref="D154:E154" si="31">SUM(D155:D158)</f>
        <v>984799.64</v>
      </c>
      <c r="E154" s="60">
        <f t="shared" si="31"/>
        <v>1173928.8600000001</v>
      </c>
      <c r="F154" s="45">
        <f t="shared" si="26"/>
        <v>119.20484252004803</v>
      </c>
    </row>
    <row r="155" spans="1:6" ht="12.75" customHeight="1" x14ac:dyDescent="0.2">
      <c r="A155" s="63">
        <v>3111</v>
      </c>
      <c r="B155" s="64" t="s">
        <v>311</v>
      </c>
      <c r="C155" s="247" t="s">
        <v>312</v>
      </c>
      <c r="D155" s="194">
        <v>984799.64</v>
      </c>
      <c r="E155" s="194">
        <v>1173928.8600000001</v>
      </c>
      <c r="F155" s="45">
        <f t="shared" si="26"/>
        <v>119.20484252004803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46282.95</v>
      </c>
      <c r="E159" s="194">
        <v>49643.31</v>
      </c>
      <c r="F159" s="45">
        <f t="shared" si="26"/>
        <v>107.26047064847855</v>
      </c>
    </row>
    <row r="160" spans="1:6" ht="12.75" customHeight="1" x14ac:dyDescent="0.2">
      <c r="A160" s="63">
        <v>313</v>
      </c>
      <c r="B160" s="65" t="s">
        <v>321</v>
      </c>
      <c r="C160" s="247" t="s">
        <v>322</v>
      </c>
      <c r="D160" s="60">
        <f t="shared" ref="D160:E160" si="32">SUM(D161:D163)</f>
        <v>162474.25</v>
      </c>
      <c r="E160" s="60">
        <f t="shared" si="32"/>
        <v>192673.48</v>
      </c>
      <c r="F160" s="45">
        <f t="shared" si="26"/>
        <v>118.58708687684356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162454.54999999999</v>
      </c>
      <c r="E162" s="194">
        <v>192673.48</v>
      </c>
      <c r="F162" s="45">
        <f t="shared" si="26"/>
        <v>118.60146730270098</v>
      </c>
    </row>
    <row r="163" spans="1:6" ht="12.75" customHeight="1" x14ac:dyDescent="0.2">
      <c r="A163" s="63">
        <v>3133</v>
      </c>
      <c r="B163" s="64" t="s">
        <v>327</v>
      </c>
      <c r="C163" s="247" t="s">
        <v>328</v>
      </c>
      <c r="D163" s="194">
        <v>19.7</v>
      </c>
      <c r="E163" s="194"/>
      <c r="F163" s="45">
        <f t="shared" si="26"/>
        <v>0</v>
      </c>
    </row>
    <row r="164" spans="1:6" ht="12.75" customHeight="1" x14ac:dyDescent="0.2">
      <c r="A164" s="70">
        <v>32</v>
      </c>
      <c r="B164" s="65" t="s">
        <v>329</v>
      </c>
      <c r="C164" s="247" t="s">
        <v>330</v>
      </c>
      <c r="D164" s="60">
        <f>D165+D170+D178+D188+D189+D194</f>
        <v>384449.8</v>
      </c>
      <c r="E164" s="60">
        <f>E165+E170+E178+E188+E189+E194</f>
        <v>377387.76999999996</v>
      </c>
      <c r="F164" s="45">
        <f t="shared" si="26"/>
        <v>98.163081369791314</v>
      </c>
    </row>
    <row r="165" spans="1:6" ht="12.75" customHeight="1" x14ac:dyDescent="0.2">
      <c r="A165" s="63">
        <v>321</v>
      </c>
      <c r="B165" s="64" t="s">
        <v>331</v>
      </c>
      <c r="C165" s="247" t="s">
        <v>332</v>
      </c>
      <c r="D165" s="60">
        <f t="shared" ref="D165:E165" si="33">SUM(D166:D169)</f>
        <v>55325.070000000007</v>
      </c>
      <c r="E165" s="60">
        <f t="shared" si="33"/>
        <v>57655.85</v>
      </c>
      <c r="F165" s="45">
        <f t="shared" si="26"/>
        <v>104.21288215270219</v>
      </c>
    </row>
    <row r="166" spans="1:6" ht="12.75" customHeight="1" x14ac:dyDescent="0.2">
      <c r="A166" s="63">
        <v>3211</v>
      </c>
      <c r="B166" s="64" t="s">
        <v>333</v>
      </c>
      <c r="C166" s="247" t="s">
        <v>334</v>
      </c>
      <c r="D166" s="194">
        <v>3548.22</v>
      </c>
      <c r="E166" s="194">
        <v>3394.09</v>
      </c>
      <c r="F166" s="45">
        <f t="shared" si="26"/>
        <v>95.656131806934184</v>
      </c>
    </row>
    <row r="167" spans="1:6" ht="12.75" customHeight="1" x14ac:dyDescent="0.2">
      <c r="A167" s="63">
        <v>3212</v>
      </c>
      <c r="B167" s="64" t="s">
        <v>335</v>
      </c>
      <c r="C167" s="247" t="s">
        <v>336</v>
      </c>
      <c r="D167" s="194">
        <v>46587.44</v>
      </c>
      <c r="E167" s="194">
        <v>52135.69</v>
      </c>
      <c r="F167" s="45">
        <f t="shared" si="26"/>
        <v>111.90932577535919</v>
      </c>
    </row>
    <row r="168" spans="1:6" ht="12.75" customHeight="1" x14ac:dyDescent="0.2">
      <c r="A168" s="63">
        <v>3213</v>
      </c>
      <c r="B168" s="64" t="s">
        <v>337</v>
      </c>
      <c r="C168" s="247" t="s">
        <v>338</v>
      </c>
      <c r="D168" s="194">
        <v>4198.41</v>
      </c>
      <c r="E168" s="194">
        <v>1183.6099999999999</v>
      </c>
      <c r="F168" s="45">
        <f t="shared" si="26"/>
        <v>28.191863110082149</v>
      </c>
    </row>
    <row r="169" spans="1:6" ht="12.75" customHeight="1" x14ac:dyDescent="0.2">
      <c r="A169" s="63">
        <v>3214</v>
      </c>
      <c r="B169" s="64" t="s">
        <v>339</v>
      </c>
      <c r="C169" s="247" t="s">
        <v>340</v>
      </c>
      <c r="D169" s="194">
        <v>991</v>
      </c>
      <c r="E169" s="194">
        <v>942.46</v>
      </c>
      <c r="F169" s="45">
        <f t="shared" si="26"/>
        <v>95.101917255297678</v>
      </c>
    </row>
    <row r="170" spans="1:6" ht="12.75" customHeight="1" x14ac:dyDescent="0.2">
      <c r="A170" s="63">
        <v>322</v>
      </c>
      <c r="B170" s="64" t="s">
        <v>341</v>
      </c>
      <c r="C170" s="247" t="s">
        <v>342</v>
      </c>
      <c r="D170" s="60">
        <f t="shared" ref="D170:E170" si="34">SUM(D171:D177)</f>
        <v>121446.8</v>
      </c>
      <c r="E170" s="60">
        <f t="shared" si="34"/>
        <v>120906.67</v>
      </c>
      <c r="F170" s="45">
        <f t="shared" si="26"/>
        <v>99.555253823073144</v>
      </c>
    </row>
    <row r="171" spans="1:6" ht="12.75" customHeight="1" x14ac:dyDescent="0.2">
      <c r="A171" s="63">
        <v>3221</v>
      </c>
      <c r="B171" s="64" t="s">
        <v>343</v>
      </c>
      <c r="C171" s="247" t="s">
        <v>344</v>
      </c>
      <c r="D171" s="194">
        <v>10282.6</v>
      </c>
      <c r="E171" s="194">
        <v>8361.65</v>
      </c>
      <c r="F171" s="45">
        <f t="shared" si="26"/>
        <v>81.318440861260768</v>
      </c>
    </row>
    <row r="172" spans="1:6" ht="12.75" customHeight="1" x14ac:dyDescent="0.2">
      <c r="A172" s="63">
        <v>3222</v>
      </c>
      <c r="B172" s="64" t="s">
        <v>345</v>
      </c>
      <c r="C172" s="247" t="s">
        <v>346</v>
      </c>
      <c r="D172" s="194">
        <v>58352.47</v>
      </c>
      <c r="E172" s="194">
        <v>56937.33</v>
      </c>
      <c r="F172" s="45">
        <f t="shared" si="26"/>
        <v>97.574841304918209</v>
      </c>
    </row>
    <row r="173" spans="1:6" ht="12.75" customHeight="1" x14ac:dyDescent="0.2">
      <c r="A173" s="63">
        <v>3223</v>
      </c>
      <c r="B173" s="65" t="s">
        <v>347</v>
      </c>
      <c r="C173" s="247" t="s">
        <v>348</v>
      </c>
      <c r="D173" s="194">
        <v>47066.21</v>
      </c>
      <c r="E173" s="194">
        <v>52417.33</v>
      </c>
      <c r="F173" s="45">
        <f t="shared" si="26"/>
        <v>111.36934543911651</v>
      </c>
    </row>
    <row r="174" spans="1:6" ht="12.75" customHeight="1" x14ac:dyDescent="0.2">
      <c r="A174" s="63">
        <v>3224</v>
      </c>
      <c r="B174" s="65" t="s">
        <v>349</v>
      </c>
      <c r="C174" s="247" t="s">
        <v>350</v>
      </c>
      <c r="D174" s="194">
        <v>3369.27</v>
      </c>
      <c r="E174" s="194">
        <v>2472.63</v>
      </c>
      <c r="F174" s="45">
        <f t="shared" si="26"/>
        <v>73.387707129437544</v>
      </c>
    </row>
    <row r="175" spans="1:6" ht="12.75" customHeight="1" x14ac:dyDescent="0.2">
      <c r="A175" s="63">
        <v>3225</v>
      </c>
      <c r="B175" s="65" t="s">
        <v>351</v>
      </c>
      <c r="C175" s="247" t="s">
        <v>352</v>
      </c>
      <c r="D175" s="194">
        <v>884.88</v>
      </c>
      <c r="E175" s="194">
        <v>333.06</v>
      </c>
      <c r="F175" s="45">
        <f t="shared" si="26"/>
        <v>37.639001898562519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1491.37</v>
      </c>
      <c r="E177" s="194">
        <v>384.67</v>
      </c>
      <c r="F177" s="45">
        <f t="shared" si="26"/>
        <v>25.793062754380202</v>
      </c>
    </row>
    <row r="178" spans="1:6" ht="12.75" customHeight="1" x14ac:dyDescent="0.2">
      <c r="A178" s="63">
        <v>323</v>
      </c>
      <c r="B178" s="65" t="s">
        <v>357</v>
      </c>
      <c r="C178" s="247" t="s">
        <v>358</v>
      </c>
      <c r="D178" s="60">
        <f t="shared" ref="D178:E178" si="35">SUM(D179:D187)</f>
        <v>202726.37000000002</v>
      </c>
      <c r="E178" s="60">
        <f t="shared" si="35"/>
        <v>191480.40999999995</v>
      </c>
      <c r="F178" s="45">
        <f t="shared" si="26"/>
        <v>94.452640768933975</v>
      </c>
    </row>
    <row r="179" spans="1:6" ht="12.75" customHeight="1" x14ac:dyDescent="0.2">
      <c r="A179" s="63">
        <v>3231</v>
      </c>
      <c r="B179" s="65" t="s">
        <v>359</v>
      </c>
      <c r="C179" s="247" t="s">
        <v>360</v>
      </c>
      <c r="D179" s="194">
        <v>140984.76999999999</v>
      </c>
      <c r="E179" s="194">
        <v>145283.57999999999</v>
      </c>
      <c r="F179" s="45">
        <f t="shared" si="26"/>
        <v>103.04913076781273</v>
      </c>
    </row>
    <row r="180" spans="1:6" ht="12.75" customHeight="1" x14ac:dyDescent="0.2">
      <c r="A180" s="63">
        <v>3232</v>
      </c>
      <c r="B180" s="65" t="s">
        <v>361</v>
      </c>
      <c r="C180" s="247" t="s">
        <v>362</v>
      </c>
      <c r="D180" s="194">
        <v>33850.1</v>
      </c>
      <c r="E180" s="194">
        <v>16161.37</v>
      </c>
      <c r="F180" s="45">
        <f t="shared" si="26"/>
        <v>47.743935763852988</v>
      </c>
    </row>
    <row r="181" spans="1:6" ht="12.75" customHeight="1" x14ac:dyDescent="0.2">
      <c r="A181" s="63">
        <v>3233</v>
      </c>
      <c r="B181" s="65" t="s">
        <v>363</v>
      </c>
      <c r="C181" s="247" t="s">
        <v>364</v>
      </c>
      <c r="D181" s="194">
        <v>123.16</v>
      </c>
      <c r="E181" s="194">
        <v>43.99</v>
      </c>
      <c r="F181" s="45">
        <f t="shared" si="26"/>
        <v>35.717765508281914</v>
      </c>
    </row>
    <row r="182" spans="1:6" ht="12.75" customHeight="1" x14ac:dyDescent="0.2">
      <c r="A182" s="63">
        <v>3234</v>
      </c>
      <c r="B182" s="65" t="s">
        <v>365</v>
      </c>
      <c r="C182" s="247" t="s">
        <v>366</v>
      </c>
      <c r="D182" s="194">
        <v>10633.97</v>
      </c>
      <c r="E182" s="194">
        <v>16136.47</v>
      </c>
      <c r="F182" s="45">
        <f t="shared" si="26"/>
        <v>151.74455071812315</v>
      </c>
    </row>
    <row r="183" spans="1:6" ht="12.75" customHeight="1" x14ac:dyDescent="0.2">
      <c r="A183" s="63">
        <v>3235</v>
      </c>
      <c r="B183" s="64" t="s">
        <v>367</v>
      </c>
      <c r="C183" s="247" t="s">
        <v>368</v>
      </c>
      <c r="D183" s="194">
        <v>360.51</v>
      </c>
      <c r="E183" s="194">
        <v>846.36</v>
      </c>
      <c r="F183" s="45">
        <f t="shared" si="26"/>
        <v>234.76741283182162</v>
      </c>
    </row>
    <row r="184" spans="1:6" ht="12.75" customHeight="1" x14ac:dyDescent="0.2">
      <c r="A184" s="63">
        <v>3236</v>
      </c>
      <c r="B184" s="64" t="s">
        <v>369</v>
      </c>
      <c r="C184" s="247" t="s">
        <v>370</v>
      </c>
      <c r="D184" s="194">
        <v>3702.5</v>
      </c>
      <c r="E184" s="194">
        <v>4870.22</v>
      </c>
      <c r="F184" s="45">
        <f t="shared" si="26"/>
        <v>131.53869007427414</v>
      </c>
    </row>
    <row r="185" spans="1:6" ht="12.75" customHeight="1" x14ac:dyDescent="0.2">
      <c r="A185" s="63">
        <v>3237</v>
      </c>
      <c r="B185" s="64" t="s">
        <v>371</v>
      </c>
      <c r="C185" s="247" t="s">
        <v>372</v>
      </c>
      <c r="D185" s="194">
        <v>2813.59</v>
      </c>
      <c r="E185" s="194">
        <v>2978.58</v>
      </c>
      <c r="F185" s="45">
        <f t="shared" si="26"/>
        <v>105.86403847042389</v>
      </c>
    </row>
    <row r="186" spans="1:6" ht="12.75" customHeight="1" x14ac:dyDescent="0.2">
      <c r="A186" s="63">
        <v>3238</v>
      </c>
      <c r="B186" s="64" t="s">
        <v>373</v>
      </c>
      <c r="C186" s="247" t="s">
        <v>374</v>
      </c>
      <c r="D186" s="194">
        <v>1409.35</v>
      </c>
      <c r="E186" s="194">
        <v>1860</v>
      </c>
      <c r="F186" s="45">
        <f t="shared" si="26"/>
        <v>131.97573349416399</v>
      </c>
    </row>
    <row r="187" spans="1:6" ht="12.75" customHeight="1" x14ac:dyDescent="0.2">
      <c r="A187" s="63">
        <v>3239</v>
      </c>
      <c r="B187" s="64" t="s">
        <v>375</v>
      </c>
      <c r="C187" s="247" t="s">
        <v>376</v>
      </c>
      <c r="D187" s="194">
        <v>8848.42</v>
      </c>
      <c r="E187" s="194">
        <v>3299.84</v>
      </c>
      <c r="F187" s="45">
        <f t="shared" si="26"/>
        <v>37.292985640374212</v>
      </c>
    </row>
    <row r="188" spans="1:6" ht="12.75" customHeight="1" x14ac:dyDescent="0.2">
      <c r="A188" s="63">
        <v>324</v>
      </c>
      <c r="B188" s="64" t="s">
        <v>377</v>
      </c>
      <c r="C188" s="247" t="s">
        <v>378</v>
      </c>
      <c r="D188" s="194">
        <v>1632.42</v>
      </c>
      <c r="E188" s="194">
        <v>36.4</v>
      </c>
      <c r="F188" s="45">
        <f t="shared" si="26"/>
        <v>2.2298183065632617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3319.1400000000003</v>
      </c>
      <c r="E194" s="60">
        <f t="shared" si="36"/>
        <v>7308.4400000000005</v>
      </c>
      <c r="F194" s="45">
        <f t="shared" si="26"/>
        <v>220.19077230848953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925.39</v>
      </c>
      <c r="E196" s="194">
        <v>163.13</v>
      </c>
      <c r="F196" s="45">
        <f t="shared" si="26"/>
        <v>17.62824322717989</v>
      </c>
    </row>
    <row r="197" spans="1:6" ht="12.75" customHeight="1" x14ac:dyDescent="0.2">
      <c r="A197" s="63">
        <v>3293</v>
      </c>
      <c r="B197" s="64" t="s">
        <v>395</v>
      </c>
      <c r="C197" s="247" t="s">
        <v>396</v>
      </c>
      <c r="D197" s="194">
        <v>0</v>
      </c>
      <c r="E197" s="194">
        <v>1642.26</v>
      </c>
      <c r="F197" s="45" t="str">
        <f t="shared" si="26"/>
        <v>-</v>
      </c>
    </row>
    <row r="198" spans="1:6" ht="12.75" customHeight="1" x14ac:dyDescent="0.2">
      <c r="A198" s="63">
        <v>3294</v>
      </c>
      <c r="B198" s="64" t="s">
        <v>397</v>
      </c>
      <c r="C198" s="247" t="s">
        <v>398</v>
      </c>
      <c r="D198" s="194">
        <v>198.09</v>
      </c>
      <c r="E198" s="194">
        <v>220</v>
      </c>
      <c r="F198" s="45">
        <f t="shared" si="26"/>
        <v>111.06062900701701</v>
      </c>
    </row>
    <row r="199" spans="1:6" ht="12.75" customHeight="1" x14ac:dyDescent="0.2">
      <c r="A199" s="63">
        <v>3295</v>
      </c>
      <c r="B199" s="64" t="s">
        <v>399</v>
      </c>
      <c r="C199" s="247" t="s">
        <v>400</v>
      </c>
      <c r="D199" s="194">
        <v>309.01</v>
      </c>
      <c r="E199" s="194">
        <v>3596.53</v>
      </c>
      <c r="F199" s="45">
        <f t="shared" si="26"/>
        <v>1163.887900067959</v>
      </c>
    </row>
    <row r="200" spans="1:6" ht="12.75" customHeight="1" x14ac:dyDescent="0.2">
      <c r="A200" s="63" t="s">
        <v>401</v>
      </c>
      <c r="B200" s="64" t="s">
        <v>402</v>
      </c>
      <c r="C200" s="247" t="s">
        <v>401</v>
      </c>
      <c r="D200" s="194">
        <v>702.12</v>
      </c>
      <c r="E200" s="194"/>
      <c r="F200" s="45">
        <f t="shared" si="26"/>
        <v>0</v>
      </c>
    </row>
    <row r="201" spans="1:6" ht="12.75" customHeight="1" x14ac:dyDescent="0.2">
      <c r="A201" s="63">
        <v>3299</v>
      </c>
      <c r="B201" s="64" t="s">
        <v>403</v>
      </c>
      <c r="C201" s="247" t="s">
        <v>404</v>
      </c>
      <c r="D201" s="194">
        <v>1184.53</v>
      </c>
      <c r="E201" s="194">
        <v>1686.52</v>
      </c>
      <c r="F201" s="45">
        <f t="shared" si="26"/>
        <v>142.37883379905952</v>
      </c>
    </row>
    <row r="202" spans="1:6" ht="12.75" customHeight="1" x14ac:dyDescent="0.2">
      <c r="A202" s="63">
        <v>34</v>
      </c>
      <c r="B202" s="183" t="s">
        <v>405</v>
      </c>
      <c r="C202" s="247" t="s">
        <v>406</v>
      </c>
      <c r="D202" s="60">
        <f t="shared" ref="D202:E202" si="37">D203+D208+D216</f>
        <v>549.19000000000005</v>
      </c>
      <c r="E202" s="60">
        <f t="shared" si="37"/>
        <v>731.57999999999993</v>
      </c>
      <c r="F202" s="45">
        <f t="shared" si="26"/>
        <v>133.21072852746769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549.19000000000005</v>
      </c>
      <c r="E216" s="60">
        <f t="shared" si="40"/>
        <v>731.57999999999993</v>
      </c>
      <c r="F216" s="45">
        <f t="shared" si="26"/>
        <v>133.21072852746769</v>
      </c>
    </row>
    <row r="217" spans="1:6" ht="12.75" customHeight="1" x14ac:dyDescent="0.2">
      <c r="A217" s="63">
        <v>3431</v>
      </c>
      <c r="B217" s="182" t="s">
        <v>435</v>
      </c>
      <c r="C217" s="247" t="s">
        <v>436</v>
      </c>
      <c r="D217" s="194">
        <v>549.19000000000005</v>
      </c>
      <c r="E217" s="194">
        <v>731.56</v>
      </c>
      <c r="F217" s="45">
        <f t="shared" si="26"/>
        <v>133.2070868005608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0.02</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10578.16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10578.16</v>
      </c>
      <c r="F269" s="45" t="str">
        <f t="shared" ref="F269:F272" si="59">IF(D269&lt;&gt;0,IF(E269/D269&gt;=100,"&gt;&gt;100",E269/D269*100),"-")</f>
        <v>-</v>
      </c>
    </row>
    <row r="270" spans="1:6" ht="12.75" customHeight="1" x14ac:dyDescent="0.2">
      <c r="A270" s="63">
        <v>3721</v>
      </c>
      <c r="B270" s="65" t="s">
        <v>532</v>
      </c>
      <c r="C270" s="247" t="s">
        <v>533</v>
      </c>
      <c r="D270" s="194">
        <v>0</v>
      </c>
      <c r="E270" s="194">
        <v>230.91</v>
      </c>
      <c r="F270" s="45" t="str">
        <f t="shared" si="59"/>
        <v>-</v>
      </c>
    </row>
    <row r="271" spans="1:6" ht="12.75" customHeight="1" x14ac:dyDescent="0.2">
      <c r="A271" s="63">
        <v>3722</v>
      </c>
      <c r="B271" s="65" t="s">
        <v>534</v>
      </c>
      <c r="C271" s="247" t="s">
        <v>535</v>
      </c>
      <c r="D271" s="194">
        <v>0</v>
      </c>
      <c r="E271" s="194">
        <v>10347.25</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540</v>
      </c>
      <c r="E273" s="60">
        <f t="shared" si="60"/>
        <v>364.06</v>
      </c>
      <c r="F273" s="45">
        <f t="shared" ref="F273:F277" si="61">IF(D273&lt;&gt;0,IF(E273/D273&gt;=100,"&gt;&gt;100",E273/D273*100),"-")</f>
        <v>67.418518518518525</v>
      </c>
    </row>
    <row r="274" spans="1:6" ht="12.75" customHeight="1" x14ac:dyDescent="0.2">
      <c r="A274" s="63">
        <v>381</v>
      </c>
      <c r="B274" s="64" t="s">
        <v>540</v>
      </c>
      <c r="C274" s="247" t="s">
        <v>541</v>
      </c>
      <c r="D274" s="60">
        <f t="shared" ref="D274:E274" si="62">SUM(D275:D277)</f>
        <v>540</v>
      </c>
      <c r="E274" s="60">
        <f t="shared" si="62"/>
        <v>364.06</v>
      </c>
      <c r="F274" s="45">
        <f t="shared" si="61"/>
        <v>67.418518518518525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540</v>
      </c>
      <c r="E276" s="194">
        <v>364.06</v>
      </c>
      <c r="F276" s="45">
        <f t="shared" si="61"/>
        <v>67.418518518518525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1579095.8299999998</v>
      </c>
      <c r="E299" s="60">
        <f>E152-E297+E298</f>
        <v>1805307.2200000002</v>
      </c>
      <c r="F299" s="45">
        <f t="shared" si="68"/>
        <v>114.32537441378719</v>
      </c>
    </row>
    <row r="300" spans="1:6" ht="12.75" customHeight="1" x14ac:dyDescent="0.2">
      <c r="A300" s="63" t="s">
        <v>581</v>
      </c>
      <c r="B300" s="64" t="s">
        <v>592</v>
      </c>
      <c r="C300" s="247" t="s">
        <v>593</v>
      </c>
      <c r="D300" s="60">
        <f>IF(D6&gt;=D299,D6-D299,0)</f>
        <v>28214.480000000214</v>
      </c>
      <c r="E300" s="60">
        <f>IF(E6&gt;=E299,E6-E299,0)</f>
        <v>0</v>
      </c>
      <c r="F300" s="45">
        <f t="shared" si="68"/>
        <v>0</v>
      </c>
    </row>
    <row r="301" spans="1:6" ht="12.75" customHeight="1" x14ac:dyDescent="0.2">
      <c r="A301" s="63" t="s">
        <v>581</v>
      </c>
      <c r="B301" s="64" t="s">
        <v>594</v>
      </c>
      <c r="C301" s="247" t="s">
        <v>595</v>
      </c>
      <c r="D301" s="60">
        <f>IF(D299&gt;=D6,D299-D6,0)</f>
        <v>0</v>
      </c>
      <c r="E301" s="60">
        <f>IF(E299&gt;=E6,E299-E6,0)</f>
        <v>94670.680000000168</v>
      </c>
      <c r="F301" s="45" t="str">
        <f t="shared" si="68"/>
        <v>-</v>
      </c>
    </row>
    <row r="302" spans="1:6" ht="12.75" customHeight="1" x14ac:dyDescent="0.2">
      <c r="A302" s="63">
        <v>92211</v>
      </c>
      <c r="B302" s="64" t="s">
        <v>596</v>
      </c>
      <c r="C302" s="247" t="s">
        <v>597</v>
      </c>
      <c r="D302" s="194">
        <v>15418.4</v>
      </c>
      <c r="E302" s="194">
        <v>15114.96</v>
      </c>
      <c r="F302" s="45">
        <f t="shared" si="68"/>
        <v>98.031961811861152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3285.85</v>
      </c>
      <c r="E304" s="194">
        <v>116813.13</v>
      </c>
      <c r="F304" s="45">
        <f t="shared" si="68"/>
        <v>3555.0353789734772</v>
      </c>
    </row>
    <row r="305" spans="1:6" ht="12" x14ac:dyDescent="0.2">
      <c r="A305" s="63">
        <v>9661</v>
      </c>
      <c r="B305" s="220" t="s">
        <v>602</v>
      </c>
      <c r="C305" s="247" t="s">
        <v>603</v>
      </c>
      <c r="D305" s="194">
        <v>2135.5300000000002</v>
      </c>
      <c r="E305" s="194">
        <v>320</v>
      </c>
      <c r="F305" s="45">
        <f t="shared" si="68"/>
        <v>14.984570574986067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39825.42</v>
      </c>
      <c r="E360" s="60">
        <f t="shared" si="86"/>
        <v>22351.45</v>
      </c>
      <c r="F360" s="45">
        <f t="shared" si="72"/>
        <v>56.123576348975099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39825.42</v>
      </c>
      <c r="E373" s="60">
        <f t="shared" si="90"/>
        <v>9351.4500000000007</v>
      </c>
      <c r="F373" s="45">
        <f t="shared" si="72"/>
        <v>23.481108297162969</v>
      </c>
    </row>
    <row r="374" spans="1:6" ht="12.75" customHeight="1" x14ac:dyDescent="0.2">
      <c r="A374" s="63">
        <v>421</v>
      </c>
      <c r="B374" s="64" t="s">
        <v>731</v>
      </c>
      <c r="C374" s="247" t="s">
        <v>732</v>
      </c>
      <c r="D374" s="60">
        <f t="shared" ref="D374:E374" si="91">SUM(D375:D378)</f>
        <v>2312.5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2312.5</v>
      </c>
      <c r="E377" s="194"/>
      <c r="F377" s="45">
        <f t="shared" si="72"/>
        <v>0</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21489.31</v>
      </c>
      <c r="E379" s="60">
        <f t="shared" si="92"/>
        <v>5800.7000000000007</v>
      </c>
      <c r="F379" s="45">
        <f t="shared" si="72"/>
        <v>26.993421380211835</v>
      </c>
    </row>
    <row r="380" spans="1:6" ht="12.75" customHeight="1" x14ac:dyDescent="0.2">
      <c r="A380" s="63">
        <v>4221</v>
      </c>
      <c r="B380" s="64" t="s">
        <v>647</v>
      </c>
      <c r="C380" s="247" t="s">
        <v>739</v>
      </c>
      <c r="D380" s="194">
        <v>13492.08</v>
      </c>
      <c r="E380" s="194">
        <v>3741.63</v>
      </c>
      <c r="F380" s="45">
        <f t="shared" si="72"/>
        <v>27.732047245495135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7678</v>
      </c>
      <c r="E382" s="194">
        <v>878.56</v>
      </c>
      <c r="F382" s="45">
        <f t="shared" si="72"/>
        <v>11.442563167491533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319.23</v>
      </c>
      <c r="E385" s="194">
        <v>305.16000000000003</v>
      </c>
      <c r="F385" s="45">
        <f t="shared" si="72"/>
        <v>95.59251950004699</v>
      </c>
    </row>
    <row r="386" spans="1:6" ht="12.75" customHeight="1" x14ac:dyDescent="0.2">
      <c r="A386" s="63">
        <v>4227</v>
      </c>
      <c r="B386" s="183" t="s">
        <v>659</v>
      </c>
      <c r="C386" s="247" t="s">
        <v>746</v>
      </c>
      <c r="D386" s="194">
        <v>0</v>
      </c>
      <c r="E386" s="194">
        <v>875.35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15023.61</v>
      </c>
      <c r="E393" s="60">
        <f t="shared" si="94"/>
        <v>3550.75</v>
      </c>
      <c r="F393" s="45">
        <f t="shared" si="72"/>
        <v>23.63446601715566</v>
      </c>
    </row>
    <row r="394" spans="1:6" ht="12.75" customHeight="1" x14ac:dyDescent="0.2">
      <c r="A394" s="63">
        <v>4241</v>
      </c>
      <c r="B394" s="64" t="s">
        <v>756</v>
      </c>
      <c r="C394" s="247" t="s">
        <v>757</v>
      </c>
      <c r="D394" s="194">
        <v>15023.61</v>
      </c>
      <c r="E394" s="194">
        <v>3550.75</v>
      </c>
      <c r="F394" s="45">
        <f t="shared" si="72"/>
        <v>23.63446601715566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1000</v>
      </c>
      <c r="E398" s="60">
        <f t="shared" si="95"/>
        <v>0</v>
      </c>
      <c r="F398" s="45">
        <f t="shared" si="72"/>
        <v>0</v>
      </c>
    </row>
    <row r="399" spans="1:6" ht="12.75" customHeight="1" x14ac:dyDescent="0.2">
      <c r="A399" s="63">
        <v>4251</v>
      </c>
      <c r="B399" s="64" t="s">
        <v>763</v>
      </c>
      <c r="C399" s="247" t="s">
        <v>764</v>
      </c>
      <c r="D399" s="194">
        <v>1000</v>
      </c>
      <c r="E399" s="194"/>
      <c r="F399" s="45">
        <f t="shared" si="72"/>
        <v>0</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13000</v>
      </c>
      <c r="F412" s="45" t="str">
        <f t="shared" si="72"/>
        <v>-</v>
      </c>
    </row>
    <row r="413" spans="1:6" ht="12.75" customHeight="1" x14ac:dyDescent="0.2">
      <c r="A413" s="63">
        <v>451</v>
      </c>
      <c r="B413" s="64" t="s">
        <v>784</v>
      </c>
      <c r="C413" s="247" t="s">
        <v>785</v>
      </c>
      <c r="D413" s="194">
        <v>0</v>
      </c>
      <c r="E413" s="194">
        <v>13000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39825.42</v>
      </c>
      <c r="E418" s="60">
        <f t="shared" si="102"/>
        <v>22351.45</v>
      </c>
      <c r="F418" s="45">
        <f t="shared" si="72"/>
        <v>56.123576348975099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12987.65</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1607310.31</v>
      </c>
      <c r="E422" s="60">
        <f>E6+E308</f>
        <v>1710636.54</v>
      </c>
      <c r="F422" s="45">
        <f t="shared" si="72"/>
        <v>106.42851783859956</v>
      </c>
    </row>
    <row r="423" spans="1:6" ht="12.75" customHeight="1" x14ac:dyDescent="0.2">
      <c r="A423" s="63" t="s">
        <v>581</v>
      </c>
      <c r="B423" s="64" t="s">
        <v>804</v>
      </c>
      <c r="C423" s="247" t="s">
        <v>805</v>
      </c>
      <c r="D423" s="60">
        <f t="shared" ref="D423:E423" si="103">D299+D360</f>
        <v>1618921.2499999998</v>
      </c>
      <c r="E423" s="60">
        <f t="shared" si="103"/>
        <v>1827658.6700000002</v>
      </c>
      <c r="F423" s="45">
        <f t="shared" si="72"/>
        <v>112.89361171829701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11610.939999999711</v>
      </c>
      <c r="E425" s="60">
        <f t="shared" si="105"/>
        <v>117022.13000000012</v>
      </c>
      <c r="F425" s="45">
        <f t="shared" si="72"/>
        <v>1007.8609483814663</v>
      </c>
    </row>
    <row r="426" spans="1:6" ht="12.75" customHeight="1" x14ac:dyDescent="0.2">
      <c r="A426" s="251" t="s">
        <v>810</v>
      </c>
      <c r="B426" s="183" t="s">
        <v>811</v>
      </c>
      <c r="C426" s="252" t="s">
        <v>812</v>
      </c>
      <c r="D426" s="60">
        <f t="shared" ref="D426:E426" si="106">IF(D302-D303+D419-D420&gt;=0,D302-D303+D419-D420,0)</f>
        <v>15418.4</v>
      </c>
      <c r="E426" s="60">
        <f t="shared" si="106"/>
        <v>2127.3099999999995</v>
      </c>
      <c r="F426" s="45">
        <f t="shared" si="72"/>
        <v>13.797216312976701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3285.85</v>
      </c>
      <c r="E428" s="81">
        <f t="shared" si="108"/>
        <v>116813.13</v>
      </c>
      <c r="F428" s="61">
        <f t="shared" si="72"/>
        <v>3555.0353789734772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1607310.31</v>
      </c>
      <c r="E643" s="60">
        <f>E422+E430</f>
        <v>1710636.54</v>
      </c>
      <c r="F643" s="45">
        <f t="shared" si="109"/>
        <v>106.42851783859956</v>
      </c>
    </row>
    <row r="644" spans="1:6" ht="12.75" customHeight="1" x14ac:dyDescent="0.2">
      <c r="A644" s="63" t="s">
        <v>581</v>
      </c>
      <c r="B644" s="64" t="s">
        <v>1237</v>
      </c>
      <c r="C644" s="247" t="s">
        <v>1238</v>
      </c>
      <c r="D644" s="60">
        <f>D423+D535</f>
        <v>1618921.2499999998</v>
      </c>
      <c r="E644" s="60">
        <f>E423+E535</f>
        <v>1827658.6700000002</v>
      </c>
      <c r="F644" s="45">
        <f t="shared" si="109"/>
        <v>112.89361171829701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11610.939999999711</v>
      </c>
      <c r="E646" s="60">
        <f t="shared" si="164"/>
        <v>117022.13000000012</v>
      </c>
      <c r="F646" s="45">
        <f t="shared" si="109"/>
        <v>1007.8609483814663</v>
      </c>
    </row>
    <row r="647" spans="1:6" ht="24" x14ac:dyDescent="0.2">
      <c r="A647" s="251" t="s">
        <v>1243</v>
      </c>
      <c r="B647" s="64" t="s">
        <v>1244</v>
      </c>
      <c r="C647" s="252" t="s">
        <v>1243</v>
      </c>
      <c r="D647" s="60">
        <f>IF(D426-D427+D641-D642&gt;=0,D426-D427+D641-D642,0)</f>
        <v>15418.4</v>
      </c>
      <c r="E647" s="60">
        <f>IF(E426-E427+E641-E642&gt;=0,E426-E427+E641-E642,0)</f>
        <v>2127.3099999999995</v>
      </c>
      <c r="F647" s="45">
        <f t="shared" si="109"/>
        <v>13.797216312976701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3807.4600000002883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114894.82000000012</v>
      </c>
      <c r="F650" s="45" t="str">
        <f t="shared" si="109"/>
        <v>-</v>
      </c>
    </row>
    <row r="651" spans="1:6" ht="24" x14ac:dyDescent="0.2">
      <c r="A651" s="249" t="s">
        <v>1251</v>
      </c>
      <c r="B651" s="184" t="s">
        <v>1252</v>
      </c>
      <c r="C651" s="250" t="s">
        <v>1251</v>
      </c>
      <c r="D651" s="196">
        <v>99782.67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16399.97</v>
      </c>
      <c r="E653" s="194">
        <v>8851.7900000000009</v>
      </c>
      <c r="F653" s="45">
        <f t="shared" ref="F653:F740" si="167">IF(D653&lt;&gt;0,IF(E653/D653&gt;=100,"&gt;&gt;100",E653/D653*100),"-")</f>
        <v>53.974428002002441</v>
      </c>
    </row>
    <row r="654" spans="1:6" ht="12.75" customHeight="1" x14ac:dyDescent="0.2">
      <c r="A654" s="63" t="s">
        <v>1256</v>
      </c>
      <c r="B654" s="64" t="s">
        <v>1257</v>
      </c>
      <c r="C654" s="247" t="s">
        <v>1256</v>
      </c>
      <c r="D654" s="194">
        <v>208229.25</v>
      </c>
      <c r="E654" s="194">
        <v>108903.21</v>
      </c>
      <c r="F654" s="45">
        <f t="shared" si="167"/>
        <v>52.299669714989619</v>
      </c>
    </row>
    <row r="655" spans="1:6" ht="12.75" customHeight="1" x14ac:dyDescent="0.2">
      <c r="A655" s="63" t="s">
        <v>1258</v>
      </c>
      <c r="B655" s="64" t="s">
        <v>1259</v>
      </c>
      <c r="C655" s="247" t="s">
        <v>1258</v>
      </c>
      <c r="D655" s="194">
        <v>215777.43</v>
      </c>
      <c r="E655" s="194">
        <v>117755</v>
      </c>
      <c r="F655" s="45">
        <f t="shared" si="167"/>
        <v>54.572436051351616</v>
      </c>
    </row>
    <row r="656" spans="1:6" ht="24" x14ac:dyDescent="0.2">
      <c r="A656" s="63">
        <v>11</v>
      </c>
      <c r="B656" s="64" t="s">
        <v>1260</v>
      </c>
      <c r="C656" s="247" t="s">
        <v>1261</v>
      </c>
      <c r="D656" s="60">
        <f t="shared" ref="D656:E656" si="168">+D653+D654-D655</f>
        <v>8851.7900000000081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57</v>
      </c>
      <c r="F658" s="45">
        <f t="shared" si="167"/>
        <v>107.54716981132076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37</v>
      </c>
      <c r="F660" s="45">
        <f t="shared" si="167"/>
        <v>102.77777777777777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1243699.44</v>
      </c>
      <c r="E683" s="192">
        <v>1346638.64</v>
      </c>
      <c r="F683" s="71">
        <f t="shared" si="167"/>
        <v>108.27685505752096</v>
      </c>
    </row>
    <row r="684" spans="1:6" ht="24" x14ac:dyDescent="0.2">
      <c r="A684" s="70">
        <v>63613</v>
      </c>
      <c r="B684" s="182" t="s">
        <v>1317</v>
      </c>
      <c r="C684" s="278" t="s">
        <v>1318</v>
      </c>
      <c r="D684" s="192">
        <v>35111.4</v>
      </c>
      <c r="E684" s="192">
        <v>29920.58</v>
      </c>
      <c r="F684" s="71">
        <f t="shared" si="167"/>
        <v>85.216140626691043</v>
      </c>
    </row>
    <row r="685" spans="1:6" ht="24" x14ac:dyDescent="0.2">
      <c r="A685" s="63">
        <v>63622</v>
      </c>
      <c r="B685" s="244" t="s">
        <v>1319</v>
      </c>
      <c r="C685" s="247" t="s">
        <v>1320</v>
      </c>
      <c r="D685" s="194">
        <v>13939.05</v>
      </c>
      <c r="E685" s="194">
        <v>2128.58</v>
      </c>
      <c r="F685" s="45">
        <f t="shared" si="167"/>
        <v>15.270624612150757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395.19</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12399</v>
      </c>
      <c r="E724" s="192">
        <v>10946.45</v>
      </c>
      <c r="F724" s="71">
        <f t="shared" si="167"/>
        <v>88.284942334059195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5021.88</v>
      </c>
      <c r="E732" s="192"/>
      <c r="F732" s="71">
        <f t="shared" si="167"/>
        <v>0</v>
      </c>
    </row>
    <row r="733" spans="1:6" ht="12.75" customHeight="1" x14ac:dyDescent="0.2">
      <c r="A733" s="70">
        <v>31215</v>
      </c>
      <c r="B733" s="65" t="s">
        <v>1395</v>
      </c>
      <c r="C733" s="278" t="s">
        <v>1396</v>
      </c>
      <c r="D733" s="192">
        <v>882.88</v>
      </c>
      <c r="E733" s="192">
        <v>2665.98</v>
      </c>
      <c r="F733" s="71">
        <f t="shared" si="167"/>
        <v>301.96402682131207</v>
      </c>
    </row>
    <row r="734" spans="1:6" ht="12.75" customHeight="1" x14ac:dyDescent="0.2">
      <c r="A734" s="70">
        <v>32121</v>
      </c>
      <c r="B734" s="65" t="s">
        <v>1397</v>
      </c>
      <c r="C734" s="278" t="s">
        <v>1398</v>
      </c>
      <c r="D734" s="192">
        <v>46587.44</v>
      </c>
      <c r="E734" s="192">
        <v>52135.69</v>
      </c>
      <c r="F734" s="71">
        <f t="shared" si="167"/>
        <v>111.90932577535919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3100.18</v>
      </c>
      <c r="E736" s="194">
        <v>4252.58</v>
      </c>
      <c r="F736" s="45">
        <f t="shared" si="167"/>
        <v>137.17203517215131</v>
      </c>
    </row>
    <row r="737" spans="1:6" ht="12.75" customHeight="1" x14ac:dyDescent="0.2">
      <c r="A737" s="63" t="s">
        <v>1403</v>
      </c>
      <c r="B737" s="64" t="s">
        <v>1404</v>
      </c>
      <c r="C737" s="247" t="s">
        <v>1403</v>
      </c>
      <c r="D737" s="194">
        <v>0</v>
      </c>
      <c r="E737" s="194">
        <v>794.93</v>
      </c>
      <c r="F737" s="45" t="str">
        <f t="shared" si="167"/>
        <v>-</v>
      </c>
    </row>
    <row r="738" spans="1:6" ht="12.75" customHeight="1" x14ac:dyDescent="0.2">
      <c r="A738" s="63" t="s">
        <v>1405</v>
      </c>
      <c r="B738" s="64" t="s">
        <v>1406</v>
      </c>
      <c r="C738" s="247" t="s">
        <v>1405</v>
      </c>
      <c r="D738" s="194">
        <v>2120.91</v>
      </c>
      <c r="E738" s="194">
        <v>1944.9</v>
      </c>
      <c r="F738" s="45">
        <f t="shared" si="167"/>
        <v>91.701203728588212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230.91</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v>10347.25</v>
      </c>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D266" sqref="D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3123822.1900000004</v>
      </c>
      <c r="E6" s="180">
        <f t="shared" si="0"/>
        <v>3076586.3100000005</v>
      </c>
      <c r="F6" s="181">
        <f t="shared" ref="F6:F298" si="1">IF(D6&gt;0,IF(E6/D6&gt;=100,"&gt;&gt;100",E6/D6*100),"-")</f>
        <v>98.487881923906812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3010992.9100000006</v>
      </c>
      <c r="E7" s="79">
        <f t="shared" si="2"/>
        <v>2941944.3200000003</v>
      </c>
      <c r="F7" s="71">
        <f t="shared" si="1"/>
        <v>97.706783374657618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33630.929999999993</v>
      </c>
      <c r="E8" s="79">
        <f>E9+E10-E11</f>
        <v>33568.429999999993</v>
      </c>
      <c r="F8" s="71">
        <f t="shared" si="1"/>
        <v>99.814159168360788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33448.639999999999</v>
      </c>
      <c r="E9" s="192">
        <v>33448.639999999999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1896.59</v>
      </c>
      <c r="E10" s="192">
        <v>1896.59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1714.3</v>
      </c>
      <c r="E11" s="192">
        <v>1776.8</v>
      </c>
      <c r="F11" s="71">
        <f t="shared" si="1"/>
        <v>103.64580295164207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2977361.9800000004</v>
      </c>
      <c r="E12" s="79">
        <f t="shared" si="3"/>
        <v>2895375.89</v>
      </c>
      <c r="F12" s="71">
        <f t="shared" si="1"/>
        <v>97.246351281747735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2848248.1300000004</v>
      </c>
      <c r="E13" s="79">
        <f t="shared" si="4"/>
        <v>2800641.5900000003</v>
      </c>
      <c r="F13" s="71">
        <f t="shared" si="1"/>
        <v>98.328567672929537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10413.27</v>
      </c>
      <c r="E14" s="192">
        <v>10413.27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3715627.7</v>
      </c>
      <c r="E15" s="192">
        <v>3715627.7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100419.31</v>
      </c>
      <c r="E17" s="192">
        <v>100419.31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978212.15</v>
      </c>
      <c r="E18" s="192">
        <v>1025818.69</v>
      </c>
      <c r="F18" s="71">
        <f t="shared" si="1"/>
        <v>104.86668868302237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80930.87</v>
      </c>
      <c r="E19" s="79">
        <f t="shared" si="5"/>
        <v>53041.329999999958</v>
      </c>
      <c r="F19" s="71">
        <f t="shared" si="1"/>
        <v>65.539058211038579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364045.8</v>
      </c>
      <c r="E20" s="192">
        <v>367787.43</v>
      </c>
      <c r="F20" s="71">
        <f t="shared" si="1"/>
        <v>101.02779100871373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2171.73</v>
      </c>
      <c r="E21" s="192">
        <v>2171.73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30112.75</v>
      </c>
      <c r="E22" s="192">
        <v>30991.31</v>
      </c>
      <c r="F22" s="71">
        <f t="shared" si="1"/>
        <v>102.91756813974146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11931.34</v>
      </c>
      <c r="E24" s="192">
        <v>11931.34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48563.47</v>
      </c>
      <c r="E25" s="192">
        <v>48868.63</v>
      </c>
      <c r="F25" s="71">
        <f t="shared" si="1"/>
        <v>100.62837354908947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69800.429999999993</v>
      </c>
      <c r="E26" s="192">
        <v>70675.78</v>
      </c>
      <c r="F26" s="71">
        <f t="shared" si="1"/>
        <v>101.25407536887667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445694.65</v>
      </c>
      <c r="E28" s="192">
        <v>479384.89</v>
      </c>
      <c r="F28" s="71">
        <f t="shared" si="1"/>
        <v>107.55904070196938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25867.68</v>
      </c>
      <c r="E30" s="192">
        <v>25867.68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25867.68</v>
      </c>
      <c r="E34" s="192">
        <v>25867.68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47105.8</v>
      </c>
      <c r="E35" s="79">
        <f t="shared" si="7"/>
        <v>40878.03</v>
      </c>
      <c r="F35" s="71">
        <f t="shared" si="1"/>
        <v>86.779186427149085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76873.63</v>
      </c>
      <c r="E36" s="192">
        <v>67099.91</v>
      </c>
      <c r="F36" s="71">
        <f t="shared" si="1"/>
        <v>87.285991308072738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29767.83</v>
      </c>
      <c r="E40" s="192">
        <v>26221.88</v>
      </c>
      <c r="F40" s="71">
        <f t="shared" si="1"/>
        <v>88.087979540329272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1077.18</v>
      </c>
      <c r="E41" s="79">
        <f t="shared" si="8"/>
        <v>814.94</v>
      </c>
      <c r="F41" s="71">
        <f t="shared" si="1"/>
        <v>75.654950890287608</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2829.09</v>
      </c>
      <c r="E42" s="192">
        <v>2829.09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1751.91</v>
      </c>
      <c r="E44" s="192">
        <v>2014.15</v>
      </c>
      <c r="F44" s="71">
        <f t="shared" si="1"/>
        <v>114.9688054751671</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26022.33</v>
      </c>
      <c r="E54" s="192">
        <v>26355.39</v>
      </c>
      <c r="F54" s="71">
        <f t="shared" si="1"/>
        <v>101.27990076215312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26022.33</v>
      </c>
      <c r="E55" s="192">
        <v>26355.39</v>
      </c>
      <c r="F55" s="71">
        <f t="shared" si="1"/>
        <v>101.27990076215312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13000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13000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112829.28</v>
      </c>
      <c r="E69" s="79">
        <f>E70+E82+E88+E119+E135+E147+E165+E171</f>
        <v>134641.99</v>
      </c>
      <c r="F69" s="71">
        <f t="shared" si="1"/>
        <v>119.33249064427247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8851.7900000000009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8823.19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8823.19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28.6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908.98</v>
      </c>
      <c r="E82" s="79">
        <f>SUM(E83:E85)-E86+E87</f>
        <v>94.08</v>
      </c>
      <c r="F82" s="71">
        <f t="shared" si="1"/>
        <v>10.350062707650332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908.98</v>
      </c>
      <c r="E87" s="192">
        <v>94.08</v>
      </c>
      <c r="F87" s="71">
        <f t="shared" si="1"/>
        <v>10.350062707650332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3285.84</v>
      </c>
      <c r="E147" s="79">
        <f t="shared" si="24"/>
        <v>134547.91</v>
      </c>
      <c r="F147" s="71">
        <f t="shared" si="1"/>
        <v>4094.7797214715265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115670.43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115670.43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1150.31</v>
      </c>
      <c r="E160" s="192">
        <v>822.7</v>
      </c>
      <c r="F160" s="71">
        <f t="shared" si="1"/>
        <v>71.519851170554034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2135.5300000000002</v>
      </c>
      <c r="E161" s="192">
        <v>320</v>
      </c>
      <c r="F161" s="71">
        <f t="shared" si="1"/>
        <v>14.984570574986067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17734.78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99782.67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99782.67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3123822.1900000004</v>
      </c>
      <c r="E176" s="79">
        <f>E177+E251</f>
        <v>3076586.31</v>
      </c>
      <c r="F176" s="71">
        <f t="shared" si="1"/>
        <v>98.487881923906812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108855.23999999999</v>
      </c>
      <c r="E177" s="79">
        <f>E178+E197+E203+E219+E247+E248</f>
        <v>132723.68</v>
      </c>
      <c r="F177" s="71">
        <f t="shared" si="1"/>
        <v>121.92677173831963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106495.64</v>
      </c>
      <c r="E178" s="79">
        <f>SUM(E179:E181)+E185+E186+SUM(E194:E196)</f>
        <v>119629.6</v>
      </c>
      <c r="F178" s="71">
        <f t="shared" si="1"/>
        <v>112.33286170213165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96618.36</v>
      </c>
      <c r="E179" s="192">
        <v>110979.96</v>
      </c>
      <c r="F179" s="71">
        <f t="shared" si="1"/>
        <v>114.86425561352935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9877.2800000000007</v>
      </c>
      <c r="E180" s="192">
        <v>8649.64</v>
      </c>
      <c r="F180" s="71">
        <f t="shared" si="1"/>
        <v>87.571072198014022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1450.62</v>
      </c>
      <c r="E197" s="79">
        <f>SUM(E198:E202)</f>
        <v>13000</v>
      </c>
      <c r="F197" s="71">
        <f t="shared" si="1"/>
        <v>896.16853483338161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936.07</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514.54999999999995</v>
      </c>
      <c r="E202" s="192">
        <v>13000</v>
      </c>
      <c r="F202" s="71">
        <f t="shared" si="30"/>
        <v>2526.4794480614132</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908.98</v>
      </c>
      <c r="E247" s="192">
        <v>94.08</v>
      </c>
      <c r="F247" s="71">
        <f>IF(D247&gt;0,IF(E247/D247&gt;=100,"&gt;&gt;100",E247/D247*100),"-")</f>
        <v>10.350062707650332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3014966.95</v>
      </c>
      <c r="E251" s="79">
        <f>+E252+E255-E264+E274+E291</f>
        <v>2943862.63</v>
      </c>
      <c r="F251" s="71">
        <f t="shared" si="1"/>
        <v>97.641621908989734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3007873.64</v>
      </c>
      <c r="E252" s="79">
        <f>E253-E254</f>
        <v>2941944.32</v>
      </c>
      <c r="F252" s="71">
        <f t="shared" si="1"/>
        <v>97.808108720950116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3007873.64</v>
      </c>
      <c r="E253" s="192">
        <v>2941944.32</v>
      </c>
      <c r="F253" s="71">
        <f t="shared" si="1"/>
        <v>97.808108720950116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3807.4600000000009</v>
      </c>
      <c r="E255" s="79">
        <f>E256-E260</f>
        <v>-114894.82</v>
      </c>
      <c r="F255" s="71">
        <f t="shared" si="1"/>
        <v>-3017.6238227059503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16795.11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16795.11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12987.65</v>
      </c>
      <c r="E260" s="79">
        <f>SUM(E261:E263)</f>
        <v>114894.82</v>
      </c>
      <c r="F260" s="71">
        <f t="shared" si="1"/>
        <v>884.64672207828221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95444.6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12987.65</v>
      </c>
      <c r="E262" s="192">
        <v>19450.22</v>
      </c>
      <c r="F262" s="71">
        <f t="shared" si="1"/>
        <v>149.75934830396571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3285.8500000000004</v>
      </c>
      <c r="E274" s="79">
        <f>SUM(E275:E277)+SUM(E286:E290)</f>
        <v>116813.12999999999</v>
      </c>
      <c r="F274" s="71">
        <f t="shared" si="1"/>
        <v>3555.0353789734763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115670.43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115670.43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1150.32</v>
      </c>
      <c r="E287" s="192">
        <v>822.7</v>
      </c>
      <c r="F287" s="71">
        <f t="shared" si="39"/>
        <v>71.519229431810288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2135.5300000000002</v>
      </c>
      <c r="E288" s="192">
        <v>320</v>
      </c>
      <c r="F288" s="71">
        <f t="shared" si="39"/>
        <v>14.984570574986067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1770.84</v>
      </c>
      <c r="E302" s="192">
        <v>6010.5</v>
      </c>
      <c r="F302" s="71">
        <f t="shared" si="43"/>
        <v>339.41519278986243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1515</v>
      </c>
      <c r="E303" s="192">
        <v>128537.41</v>
      </c>
      <c r="F303" s="71">
        <f t="shared" si="43"/>
        <v>8484.3174917491742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908.98</v>
      </c>
      <c r="E308" s="192">
        <v>94.08</v>
      </c>
      <c r="F308" s="71">
        <f t="shared" si="43"/>
        <v>10.350062707650332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310.08999999999997</v>
      </c>
      <c r="E336" s="192">
        <v>5196.3100000000004</v>
      </c>
      <c r="F336" s="71">
        <f t="shared" si="43"/>
        <v>1675.7425263633143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106185.55</v>
      </c>
      <c r="E337" s="192">
        <v>114433.29</v>
      </c>
      <c r="F337" s="71">
        <f t="shared" si="43"/>
        <v>107.76729037048824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1450.62</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13000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908.98</v>
      </c>
      <c r="E380" s="192">
        <v>94.08</v>
      </c>
      <c r="F380" s="71">
        <f t="shared" si="44"/>
        <v>10.350062707650332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1618921.25</v>
      </c>
      <c r="E114" s="60">
        <f t="shared" si="22"/>
        <v>1827658.67</v>
      </c>
      <c r="F114" s="45">
        <f t="shared" si="1"/>
        <v>112.89361171829697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1433334.8</v>
      </c>
      <c r="E115" s="60">
        <f t="shared" si="23"/>
        <v>1644788.68</v>
      </c>
      <c r="F115" s="45">
        <f t="shared" si="1"/>
        <v>114.7525811834053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1433334.8</v>
      </c>
      <c r="E117" s="194">
        <v>1644788.68</v>
      </c>
      <c r="F117" s="45">
        <f t="shared" si="1"/>
        <v>114.7525811834053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185586.45</v>
      </c>
      <c r="E126" s="194">
        <v>182869.99</v>
      </c>
      <c r="F126" s="45">
        <f t="shared" si="1"/>
        <v>98.536283225418657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1618921.25</v>
      </c>
      <c r="E141" s="81">
        <f t="shared" si="28"/>
        <v>1827658.67</v>
      </c>
      <c r="F141" s="61">
        <f t="shared" si="1"/>
        <v>112.89361171829697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339.31</v>
      </c>
      <c r="E5" s="82">
        <f t="shared" si="0"/>
        <v>91482.15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91143.92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91143.92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9">
        <v>91143.92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339.31</v>
      </c>
      <c r="E22" s="83">
        <f t="shared" si="3"/>
        <v>338.23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339.31</v>
      </c>
      <c r="E23" s="83">
        <f t="shared" si="4"/>
        <v>338.23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339.31</v>
      </c>
      <c r="E25" s="195">
        <v>338.23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1439.11</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1439.11</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1439.11</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108855.24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1729830.42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1699623.49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1325248.24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374375.25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24687.48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5519.45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1705961.98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1686489.5299999998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1310886.6399999999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375602.89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13138.1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6334.35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132723.67999999993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5196.3100000000004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5196.3100000000004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5196.3100000000004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5196.3100000000004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127527.37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94.08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114433.29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766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cp:lastModifiedBy>
  <cp:lastPrinted>2026-01-31T07:59:15Z</cp:lastPrinted>
  <dcterms:created xsi:type="dcterms:W3CDTF">2022-04-01T05:14:30Z</dcterms:created>
  <dcterms:modified xsi:type="dcterms:W3CDTF">2026-01-31T12:10:45Z</dcterms:modified>
</cp:coreProperties>
</file>